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75" windowHeight="5235"/>
  </bookViews>
  <sheets>
    <sheet name="上下水道料金計算シート" sheetId="1" r:id="rId1"/>
    <sheet name="現行料金表" sheetId="2" state="hidden" r:id="rId2"/>
    <sheet name="新料金表" sheetId="3" state="hidden" r:id="rId3"/>
    <sheet name="下水道使用料" sheetId="4" state="hidden" r:id="rId4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<sst xmlns:r="http://schemas.openxmlformats.org/officeDocument/2006/relationships" xmlns="http://schemas.openxmlformats.org/spreadsheetml/2006/main" count="68" uniqueCount="68">
  <si>
    <t>現行料金表（２か月）（税抜）</t>
    <rPh sb="0" eb="2">
      <t>げんこう</t>
    </rPh>
    <rPh sb="2" eb="5">
      <t>りょうきんひょう</t>
    </rPh>
    <rPh sb="8" eb="9">
      <t>げつ</t>
    </rPh>
    <rPh sb="11" eb="13">
      <t>ぜいぬき</t>
    </rPh>
    <phoneticPr fontId="1" type="Hiragana"/>
  </si>
  <si>
    <t>基本使用料</t>
    <rPh sb="0" eb="2">
      <t>きほん</t>
    </rPh>
    <rPh sb="2" eb="5">
      <t>しようりょう</t>
    </rPh>
    <phoneticPr fontId="1" type="Hiragana"/>
  </si>
  <si>
    <t>営業用</t>
    <rPh sb="0" eb="3">
      <t>えいぎょうよう</t>
    </rPh>
    <phoneticPr fontId="1" type="Hiragana"/>
  </si>
  <si>
    <t>臨時用</t>
    <rPh sb="0" eb="2">
      <t>りんじ</t>
    </rPh>
    <rPh sb="2" eb="3">
      <t>よう</t>
    </rPh>
    <phoneticPr fontId="1" type="Hiragana"/>
  </si>
  <si>
    <t>用途</t>
    <rPh sb="0" eb="2">
      <t>ようと</t>
    </rPh>
    <phoneticPr fontId="1" type="Hiragana"/>
  </si>
  <si>
    <t>家事用</t>
    <rPh sb="0" eb="2">
      <t>かじ</t>
    </rPh>
    <rPh sb="2" eb="3">
      <t>よう</t>
    </rPh>
    <phoneticPr fontId="1" type="Hiragana"/>
  </si>
  <si>
    <t>上下水道料金計算シート（２か月）（税込）</t>
    <rPh sb="0" eb="4">
      <t>じょうげすいどう</t>
    </rPh>
    <rPh sb="4" eb="6">
      <t>りょうきん</t>
    </rPh>
    <rPh sb="6" eb="8">
      <t>けいさん</t>
    </rPh>
    <rPh sb="14" eb="15">
      <t>げつ</t>
    </rPh>
    <rPh sb="17" eb="19">
      <t>ぜいこ</t>
    </rPh>
    <phoneticPr fontId="1" type="Hiragana"/>
  </si>
  <si>
    <t>401～1,000㎥</t>
  </si>
  <si>
    <t>～100㎥</t>
  </si>
  <si>
    <t>工場用</t>
    <rPh sb="0" eb="3">
      <t>こうじょうよう</t>
    </rPh>
    <phoneticPr fontId="1" type="Hiragana"/>
  </si>
  <si>
    <t>官公署用</t>
    <rPh sb="0" eb="3">
      <t>かんこうしょ</t>
    </rPh>
    <rPh sb="3" eb="4">
      <t>よう</t>
    </rPh>
    <phoneticPr fontId="1" type="Hiragana"/>
  </si>
  <si>
    <t>**</t>
  </si>
  <si>
    <t>51～100㎥</t>
  </si>
  <si>
    <t>【計算結果】</t>
    <rPh sb="1" eb="3">
      <t>けいさん</t>
    </rPh>
    <rPh sb="3" eb="5">
      <t>けっか</t>
    </rPh>
    <phoneticPr fontId="1" type="Hiragana"/>
  </si>
  <si>
    <t>従量料金</t>
    <rPh sb="0" eb="2">
      <t>じゅうりょう</t>
    </rPh>
    <rPh sb="2" eb="4">
      <t>りょうきん</t>
    </rPh>
    <phoneticPr fontId="1" type="Hiragana"/>
  </si>
  <si>
    <t>基本水量</t>
    <rPh sb="0" eb="2">
      <t>きほん</t>
    </rPh>
    <rPh sb="2" eb="4">
      <t>すいりょう</t>
    </rPh>
    <phoneticPr fontId="1" type="Hiragana"/>
  </si>
  <si>
    <t>基本料金</t>
    <rPh sb="0" eb="2">
      <t>きほん</t>
    </rPh>
    <rPh sb="2" eb="4">
      <t>りょうきん</t>
    </rPh>
    <phoneticPr fontId="1" type="Hiragana"/>
  </si>
  <si>
    <t>新料金表（２か月）（税抜）</t>
    <rPh sb="0" eb="3">
      <t>しんりょうきん</t>
    </rPh>
    <rPh sb="3" eb="4">
      <t>ひょう</t>
    </rPh>
    <rPh sb="7" eb="8">
      <t>げつ</t>
    </rPh>
    <rPh sb="10" eb="12">
      <t>ぜいぬき</t>
    </rPh>
    <phoneticPr fontId="1" type="Hiragana"/>
  </si>
  <si>
    <t>下水道使用料</t>
    <rPh sb="0" eb="3">
      <t>げすいどう</t>
    </rPh>
    <rPh sb="3" eb="5">
      <t>しよう</t>
    </rPh>
    <rPh sb="5" eb="6">
      <t>りょう</t>
    </rPh>
    <phoneticPr fontId="1" type="Hiragana"/>
  </si>
  <si>
    <t>【入力項目】</t>
    <rPh sb="1" eb="3">
      <t>にゅうりょく</t>
    </rPh>
    <rPh sb="3" eb="5">
      <t>こうもく</t>
    </rPh>
    <phoneticPr fontId="1" type="Hiragana"/>
  </si>
  <si>
    <t>水量区画</t>
    <rPh sb="0" eb="2">
      <t>すいりょう</t>
    </rPh>
    <rPh sb="2" eb="4">
      <t>くかく</t>
    </rPh>
    <phoneticPr fontId="1" type="Hiragana"/>
  </si>
  <si>
    <t>超過料金</t>
    <rPh sb="0" eb="2">
      <t>ちょうか</t>
    </rPh>
    <rPh sb="2" eb="4">
      <t>りょうきん</t>
    </rPh>
    <phoneticPr fontId="1" type="Hiragana"/>
  </si>
  <si>
    <t>～16㎥</t>
  </si>
  <si>
    <t>一般用</t>
    <rPh sb="0" eb="3">
      <t>いっぱんよう</t>
    </rPh>
    <phoneticPr fontId="1" type="Hiragana"/>
  </si>
  <si>
    <t>～20㎥</t>
  </si>
  <si>
    <t>メーターの口径を入力してください。（ＵＲ・府営団地は**で入力してください。）</t>
    <rPh sb="5" eb="7">
      <t>こうけい</t>
    </rPh>
    <rPh sb="8" eb="10">
      <t>にゅうりょく</t>
    </rPh>
    <rPh sb="21" eb="23">
      <t>ふえい</t>
    </rPh>
    <rPh sb="23" eb="25">
      <t>だんち</t>
    </rPh>
    <rPh sb="29" eb="31">
      <t>にゅうりょく</t>
    </rPh>
    <phoneticPr fontId="1" type="Hiragana"/>
  </si>
  <si>
    <t>２か月の使用水量を入力してください。</t>
    <rPh sb="2" eb="3">
      <t>げつ</t>
    </rPh>
    <rPh sb="4" eb="6">
      <t>しよう</t>
    </rPh>
    <rPh sb="6" eb="8">
      <t>すいりょう</t>
    </rPh>
    <rPh sb="9" eb="11">
      <t>にゅうりょく</t>
    </rPh>
    <phoneticPr fontId="1" type="Hiragana"/>
  </si>
  <si>
    <t>1,001～6,000㎥</t>
  </si>
  <si>
    <t>～40㎥</t>
  </si>
  <si>
    <t>水道料金表</t>
    <rPh sb="0" eb="2">
      <t>すいどう</t>
    </rPh>
    <rPh sb="2" eb="4">
      <t>りょうきん</t>
    </rPh>
    <rPh sb="4" eb="5">
      <t>ひょう</t>
    </rPh>
    <phoneticPr fontId="1" type="Hiragana"/>
  </si>
  <si>
    <t>～50㎥</t>
  </si>
  <si>
    <t>下水道使用料表</t>
    <rPh sb="0" eb="3">
      <t>げすいどう</t>
    </rPh>
    <rPh sb="3" eb="6">
      <t>しようりょう</t>
    </rPh>
    <rPh sb="6" eb="7">
      <t>ひょう</t>
    </rPh>
    <phoneticPr fontId="1" type="Hiragana"/>
  </si>
  <si>
    <t>～80㎥</t>
  </si>
  <si>
    <t>メーター使用料</t>
    <rPh sb="4" eb="7">
      <t>しようりょう</t>
    </rPh>
    <phoneticPr fontId="1" type="Hiragana"/>
  </si>
  <si>
    <t>口径（㎜）</t>
    <rPh sb="0" eb="2">
      <t>こうけい</t>
    </rPh>
    <phoneticPr fontId="1" type="Hiragana"/>
  </si>
  <si>
    <t>使用料</t>
    <rPh sb="0" eb="3">
      <t>しようりょう</t>
    </rPh>
    <phoneticPr fontId="1" type="Hiragana"/>
  </si>
  <si>
    <t>17～40㎥</t>
  </si>
  <si>
    <t>下水道使用料（２か月）（税抜）</t>
    <rPh sb="0" eb="3">
      <t>げすいどう</t>
    </rPh>
    <rPh sb="3" eb="6">
      <t>しようりょう</t>
    </rPh>
    <rPh sb="9" eb="10">
      <t>げつ</t>
    </rPh>
    <rPh sb="12" eb="14">
      <t>ぜいぬき</t>
    </rPh>
    <phoneticPr fontId="1" type="Hiragana"/>
  </si>
  <si>
    <t>超過使用料</t>
    <rPh sb="0" eb="2">
      <t>ちょうか</t>
    </rPh>
    <rPh sb="2" eb="5">
      <t>しようりょう</t>
    </rPh>
    <phoneticPr fontId="1" type="Hiragana"/>
  </si>
  <si>
    <t>41～100㎥</t>
  </si>
  <si>
    <t>101㎥～</t>
  </si>
  <si>
    <t>201～1,000㎥</t>
  </si>
  <si>
    <t>21～50㎥</t>
  </si>
  <si>
    <t>101～1,000㎥</t>
  </si>
  <si>
    <t>1,001㎥～</t>
  </si>
  <si>
    <t>101～200㎥</t>
  </si>
  <si>
    <t>81㎥～</t>
  </si>
  <si>
    <t>基本汚水量</t>
    <rPh sb="0" eb="2">
      <t>きほん</t>
    </rPh>
    <rPh sb="2" eb="4">
      <t>おすい</t>
    </rPh>
    <rPh sb="4" eb="5">
      <t>りょう</t>
    </rPh>
    <phoneticPr fontId="1" type="Hiragana"/>
  </si>
  <si>
    <t>6,001㎥～</t>
  </si>
  <si>
    <t>201～400㎥</t>
  </si>
  <si>
    <t>21～40㎥</t>
  </si>
  <si>
    <t>41～1,000㎥</t>
  </si>
  <si>
    <t>水道料金表</t>
    <rPh sb="0" eb="2">
      <t>すいどう</t>
    </rPh>
    <rPh sb="2" eb="5">
      <t>りょうきんひょう</t>
    </rPh>
    <phoneticPr fontId="1" type="Hiragana"/>
  </si>
  <si>
    <t>口径</t>
    <rPh sb="0" eb="2">
      <t>こうけい</t>
    </rPh>
    <phoneticPr fontId="1" type="Hiragana"/>
  </si>
  <si>
    <t>使用水量（２か月）</t>
    <rPh sb="0" eb="2">
      <t>しよう</t>
    </rPh>
    <rPh sb="2" eb="4">
      <t>すいりょう</t>
    </rPh>
    <rPh sb="7" eb="8">
      <t>げつ</t>
    </rPh>
    <phoneticPr fontId="1" type="Hiragana"/>
  </si>
  <si>
    <t>口径（㎜）</t>
    <rPh sb="0" eb="1">
      <t>くち</t>
    </rPh>
    <rPh sb="1" eb="2">
      <t>けい</t>
    </rPh>
    <phoneticPr fontId="1" type="Hiragana"/>
  </si>
  <si>
    <t>合計</t>
    <rPh sb="0" eb="2">
      <t>ごうけい</t>
    </rPh>
    <phoneticPr fontId="1" type="Hiragana"/>
  </si>
  <si>
    <t>水道料金</t>
    <rPh sb="0" eb="2">
      <t>すいどう</t>
    </rPh>
    <rPh sb="2" eb="4">
      <t>りょうきん</t>
    </rPh>
    <phoneticPr fontId="1" type="Hiragana"/>
  </si>
  <si>
    <t>←</t>
  </si>
  <si>
    <t>消費税（10％）</t>
    <rPh sb="0" eb="3">
      <t>しょうひぜい</t>
    </rPh>
    <phoneticPr fontId="1" type="Hiragana"/>
  </si>
  <si>
    <t>上下水道料金</t>
    <rPh sb="0" eb="4">
      <t>じょうげすいどう</t>
    </rPh>
    <rPh sb="4" eb="6">
      <t>りょうきん</t>
    </rPh>
    <phoneticPr fontId="1" type="Hiragana"/>
  </si>
  <si>
    <t>※下水道を臨時工事でご使用の方は、計算方法が異なります。</t>
    <rPh sb="1" eb="4">
      <t>げすいどう</t>
    </rPh>
    <rPh sb="5" eb="7">
      <t>りんじ</t>
    </rPh>
    <rPh sb="7" eb="9">
      <t>こうじ</t>
    </rPh>
    <rPh sb="11" eb="13">
      <t>しよう</t>
    </rPh>
    <rPh sb="14" eb="15">
      <t>かた</t>
    </rPh>
    <rPh sb="17" eb="19">
      <t>けいさん</t>
    </rPh>
    <rPh sb="19" eb="21">
      <t>ほうほう</t>
    </rPh>
    <rPh sb="22" eb="23">
      <t>こと</t>
    </rPh>
    <phoneticPr fontId="1" type="Hiragana"/>
  </si>
  <si>
    <t>41～60㎥</t>
  </si>
  <si>
    <t>61～100㎥</t>
  </si>
  <si>
    <t>1,001～2,000㎥</t>
  </si>
  <si>
    <t>2,001～10,000㎥</t>
  </si>
  <si>
    <t>10,001㎥～</t>
  </si>
  <si>
    <t>　ご使用水量のお知らせ（検針票）などをご確認いただきながら、下記の
入力項目をうめてください。</t>
    <rPh sb="2" eb="4">
      <t>しよう</t>
    </rPh>
    <rPh sb="4" eb="6">
      <t>すいりょう</t>
    </rPh>
    <rPh sb="8" eb="9">
      <t>し</t>
    </rPh>
    <rPh sb="12" eb="15">
      <t>けんしんひょう</t>
    </rPh>
    <rPh sb="20" eb="22">
      <t>かくにん</t>
    </rPh>
    <rPh sb="30" eb="32">
      <t>かき</t>
    </rPh>
    <rPh sb="34" eb="36">
      <t>にゅうりょく</t>
    </rPh>
    <rPh sb="36" eb="38">
      <t>こうもく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</si>
</sst>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8">
    <font>
      <sz val="11"/>
      <color theme="1"/>
      <name val="ＭＳ Ｐゴシック"/>
    </font>
    <font>
      <sz val="6"/>
      <color auto="1"/>
      <name val="ＭＳ Ｐゴシック"/>
    </font>
    <font>
      <sz val="14"/>
      <color theme="1"/>
      <name val="ＭＳ Ｐゴシック"/>
    </font>
    <font>
      <sz val="24"/>
      <color theme="1"/>
      <name val="ＭＳ Ｐゴシック"/>
    </font>
    <font>
      <sz val="16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sz val="20"/>
      <color theme="1"/>
      <name val="ＭＳ Ｐゴシック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2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5" xfId="0" applyNumberFormat="1" applyFont="1" applyBorder="1">
      <alignment vertical="center"/>
    </xf>
    <xf numFmtId="0" fontId="0" fillId="0" borderId="0" xfId="0">
      <alignment vertical="center"/>
    </xf>
    <xf numFmtId="176" fontId="7" fillId="0" borderId="6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G25"/>
  <sheetViews>
    <sheetView tabSelected="1" zoomScale="75" zoomScaleNormal="75" workbookViewId="0">
      <selection activeCell="J6" sqref="J6"/>
    </sheetView>
  </sheetViews>
  <sheetFormatPr defaultRowHeight="17.25"/>
  <cols>
    <col min="1" max="1" width="2.625" customWidth="1"/>
    <col min="2" max="2" width="6.625" customWidth="1"/>
    <col min="3" max="3" width="27.625" customWidth="1"/>
    <col min="4" max="4" width="4.625" customWidth="1"/>
    <col min="5" max="5" width="20.625" style="1" customWidth="1"/>
    <col min="6" max="6" width="4.625" style="1" customWidth="1"/>
    <col min="7" max="7" width="27.625" customWidth="1"/>
  </cols>
  <sheetData>
    <row r="1" spans="2:7" ht="40" customHeight="1">
      <c r="B1" s="2" t="s">
        <v>6</v>
      </c>
      <c r="C1" s="2"/>
      <c r="D1" s="12"/>
      <c r="E1" s="12"/>
      <c r="F1" s="12"/>
    </row>
    <row r="2" spans="2:7" ht="20" customHeight="1"/>
    <row r="3" spans="2:7" ht="60" customHeight="1">
      <c r="B3" s="3" t="s">
        <v>67</v>
      </c>
      <c r="C3" s="3"/>
      <c r="D3" s="3"/>
      <c r="E3" s="3"/>
      <c r="F3" s="3"/>
      <c r="G3" s="3"/>
    </row>
    <row r="4" spans="2:7" ht="10" customHeight="1"/>
    <row r="5" spans="2:7" ht="40" customHeight="1">
      <c r="B5" s="4" t="s">
        <v>19</v>
      </c>
      <c r="C5" s="4"/>
      <c r="D5" s="5"/>
      <c r="E5" s="5"/>
      <c r="F5" s="5"/>
      <c r="G5" s="1"/>
    </row>
    <row r="6" spans="2:7" ht="10" customHeight="1">
      <c r="B6" s="5"/>
      <c r="C6" s="9"/>
      <c r="D6" s="5"/>
      <c r="E6" s="15"/>
      <c r="F6" s="15"/>
      <c r="G6" s="1"/>
    </row>
    <row r="7" spans="2:7" ht="45" customHeight="1">
      <c r="B7" s="6" t="s">
        <v>55</v>
      </c>
      <c r="C7" s="10"/>
      <c r="D7" s="5"/>
      <c r="E7" s="16"/>
      <c r="F7" s="23" t="s">
        <v>58</v>
      </c>
      <c r="G7" s="25" t="s">
        <v>25</v>
      </c>
    </row>
    <row r="8" spans="2:7" ht="10" customHeight="1">
      <c r="B8" s="5"/>
      <c r="C8" s="9"/>
      <c r="D8" s="5"/>
      <c r="E8" s="15"/>
      <c r="F8" s="15"/>
      <c r="G8" s="1"/>
    </row>
    <row r="9" spans="2:7" ht="45" customHeight="1">
      <c r="B9" s="6" t="s">
        <v>54</v>
      </c>
      <c r="C9" s="10"/>
      <c r="D9" s="5"/>
      <c r="E9" s="16"/>
      <c r="F9" s="23" t="s">
        <v>58</v>
      </c>
      <c r="G9" s="26" t="s">
        <v>26</v>
      </c>
    </row>
    <row r="10" spans="2:7" ht="10" customHeight="1">
      <c r="B10" s="5"/>
      <c r="C10" s="5"/>
      <c r="D10" s="5"/>
      <c r="E10" s="15"/>
      <c r="F10" s="15"/>
      <c r="G10" s="1"/>
    </row>
    <row r="11" spans="2:7" ht="40" customHeight="1">
      <c r="B11" s="4" t="s">
        <v>13</v>
      </c>
      <c r="C11" s="4"/>
      <c r="D11" s="5"/>
      <c r="E11" s="15"/>
      <c r="F11" s="15"/>
      <c r="G11" s="1"/>
    </row>
    <row r="12" spans="2:7" ht="10" customHeight="1">
      <c r="B12" s="5"/>
      <c r="C12" s="5"/>
      <c r="D12" s="5"/>
      <c r="E12" s="15"/>
      <c r="F12" s="15"/>
      <c r="G12" s="1"/>
    </row>
    <row r="13" spans="2:7" ht="40" customHeight="1">
      <c r="B13" s="7" t="s">
        <v>57</v>
      </c>
      <c r="C13" s="7"/>
      <c r="D13" s="5"/>
      <c r="E13" s="15"/>
      <c r="F13" s="15"/>
      <c r="G13" s="1"/>
    </row>
    <row r="14" spans="2:7" ht="30" customHeight="1">
      <c r="B14" s="8"/>
      <c r="C14" s="11" t="s">
        <v>16</v>
      </c>
      <c r="D14" s="5"/>
      <c r="E14" s="18">
        <f>SUMIF(新料金表!A5:A15,E7,新料金表!B5:B15)</f>
        <v>0</v>
      </c>
      <c r="F14" s="18"/>
      <c r="G14" s="1"/>
    </row>
    <row r="15" spans="2:7" ht="30" customHeight="1">
      <c r="B15" s="8"/>
      <c r="C15" s="11" t="s">
        <v>14</v>
      </c>
      <c r="D15" s="5"/>
      <c r="E15" s="17">
        <f>IF(AND(E9&gt;=1,E9&lt;=20),E9*新料金表!C5,IF(AND(E9&gt;=21,E9&lt;=40),800+((E9-20)*新料金表!D5),IF(AND(E9&gt;=41,E9&lt;=1000),3700+((E9-40)*新料金表!E5),IF(AND(E9&gt;=1001,E9&lt;=6000),157300+((E9-1000)*新料金表!F5),IF(E9&gt;=6001,1057300+((E9-6000)*新料金表!G5),0)))))</f>
        <v>0</v>
      </c>
      <c r="F15" s="18"/>
      <c r="G15" s="1"/>
    </row>
    <row r="16" spans="2:7" ht="30" customHeight="1">
      <c r="B16" s="8"/>
      <c r="C16" s="11" t="s">
        <v>59</v>
      </c>
      <c r="D16" s="5"/>
      <c r="E16" s="19">
        <f>ROUNDDOWN((E14+E15)*0.1,0)</f>
        <v>0</v>
      </c>
      <c r="F16" s="18"/>
      <c r="G16" s="1"/>
    </row>
    <row r="17" spans="2:7" ht="30" customHeight="1">
      <c r="B17" s="8"/>
      <c r="C17" s="11" t="s">
        <v>56</v>
      </c>
      <c r="D17" s="13"/>
      <c r="E17" s="19">
        <f>SUM(E14:E16)</f>
        <v>0</v>
      </c>
      <c r="F17" s="24"/>
      <c r="G17" s="1"/>
    </row>
    <row r="18" spans="2:7" ht="20" customHeight="1">
      <c r="B18" s="5"/>
      <c r="C18" s="9"/>
      <c r="D18" s="5"/>
      <c r="E18" s="15"/>
      <c r="F18" s="15"/>
      <c r="G18" s="1"/>
    </row>
    <row r="19" spans="2:7" ht="40" customHeight="1">
      <c r="B19" s="7" t="s">
        <v>18</v>
      </c>
      <c r="C19" s="7"/>
      <c r="D19" s="14"/>
      <c r="E19" s="20" t="s">
        <v>61</v>
      </c>
      <c r="F19" s="20"/>
    </row>
    <row r="20" spans="2:7" ht="30" customHeight="1">
      <c r="B20" s="8"/>
      <c r="C20" s="11" t="s">
        <v>1</v>
      </c>
      <c r="D20" s="5"/>
      <c r="E20" s="18">
        <f>IF(E7&lt;&gt;"",1716,0)</f>
        <v>0</v>
      </c>
      <c r="F20" s="18"/>
      <c r="G20" s="1"/>
    </row>
    <row r="21" spans="2:7" ht="30" customHeight="1">
      <c r="B21" s="8"/>
      <c r="C21" s="11" t="s">
        <v>38</v>
      </c>
      <c r="D21" s="5"/>
      <c r="E21" s="17">
        <f>IF(AND(E9&gt;=0,E9&lt;=20),0,IF(AND(E9&gt;=21,E9&lt;=40),(E9-20)*下水道使用料!D5,IF(AND(E9&gt;=41,E9&lt;=60),1820+((E9-40)*下水道使用料!E5),IF(AND(E9&gt;=61,E9&lt;=100),3740+((E9-60)*下水道使用料!F5),IF(AND(E9&gt;=101,E9&lt;=200),7740+((E9-100)*下水道使用料!G5),IF(AND(E9&gt;=201,E9&lt;=400),18240+((E9-200)*下水道使用料!H5),IF(AND(E9&gt;=401,E9&lt;=1000),40240+((E9-400)*下水道使用料!I5),IF(AND(E9&gt;=1001,E9&lt;=2000),114640+((E9-1000)*下水道使用料!J5),IF(AND(E9&gt;=2001,E9&lt;=10000),248640+((E9-2000)*下水道使用料!K5),IF(AND(E9&gt;=10001),1392640+((E9-10000)*下水道使用料!L5),0))))))))))</f>
        <v>0</v>
      </c>
      <c r="F21" s="18"/>
      <c r="G21" s="1"/>
    </row>
    <row r="22" spans="2:7" ht="30" customHeight="1">
      <c r="B22" s="8"/>
      <c r="C22" s="11" t="s">
        <v>59</v>
      </c>
      <c r="D22" s="5"/>
      <c r="E22" s="17">
        <f>ROUNDDOWN((E20+E21)*0.1,0)</f>
        <v>0</v>
      </c>
      <c r="F22" s="18"/>
      <c r="G22" s="1"/>
    </row>
    <row r="23" spans="2:7" ht="30" customHeight="1">
      <c r="B23" s="8"/>
      <c r="C23" s="11" t="s">
        <v>56</v>
      </c>
      <c r="D23" s="5"/>
      <c r="E23" s="21">
        <f>SUM(E20:E22)</f>
        <v>0</v>
      </c>
      <c r="F23" s="24"/>
      <c r="G23" s="1"/>
    </row>
    <row r="24" spans="2:7" ht="18.75"/>
    <row r="25" spans="2:7" ht="40" customHeight="1">
      <c r="B25" s="7" t="s">
        <v>60</v>
      </c>
      <c r="C25" s="7"/>
      <c r="D25" s="5"/>
      <c r="E25" s="22">
        <f>E17+E23</f>
        <v>0</v>
      </c>
      <c r="F25" s="15"/>
      <c r="G25" s="1"/>
    </row>
  </sheetData>
  <sheetProtection password="D376" sheet="1" objects="1" scenarios="1"/>
  <mergeCells count="9">
    <mergeCell ref="B3:G3"/>
    <mergeCell ref="B5:C5"/>
    <mergeCell ref="B7:C7"/>
    <mergeCell ref="B9:C9"/>
    <mergeCell ref="B11:C11"/>
    <mergeCell ref="B13:C13"/>
    <mergeCell ref="B19:C19"/>
    <mergeCell ref="E19:G19"/>
    <mergeCell ref="B25:C25"/>
  </mergeCells>
  <phoneticPr fontId="1" type="Hiragana"/>
  <dataValidations count="1">
    <dataValidation type="list" allowBlank="1" showDropDown="0" showInputMessage="1" showErrorMessage="1" sqref="E7">
      <formula1>"**,13,20,25,30,40,50,75,100,150,200"</formula1>
    </dataValidation>
  </dataValidations>
  <pageMargins left="0.59055118110236215" right="0.39370078740157483" top="0.98425196850393681" bottom="0.78740157480314943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22"/>
  <sheetViews>
    <sheetView workbookViewId="0">
      <selection activeCell="G16" sqref="G16"/>
    </sheetView>
  </sheetViews>
  <sheetFormatPr defaultRowHeight="13.5"/>
  <cols>
    <col min="1" max="1" width="10.625" customWidth="1"/>
    <col min="2" max="11" width="12.625" customWidth="1"/>
  </cols>
  <sheetData>
    <row r="1" spans="1:5" ht="15" customHeight="1">
      <c r="A1" t="s">
        <v>0</v>
      </c>
    </row>
    <row r="2" spans="1:5" ht="15" customHeight="1">
      <c r="A2" t="s">
        <v>29</v>
      </c>
    </row>
    <row r="3" spans="1:5" ht="15" customHeight="1">
      <c r="A3" s="27" t="s">
        <v>4</v>
      </c>
      <c r="B3" s="27" t="s">
        <v>15</v>
      </c>
      <c r="C3" s="27" t="s">
        <v>16</v>
      </c>
      <c r="D3" s="27" t="s">
        <v>20</v>
      </c>
      <c r="E3" s="27" t="s">
        <v>21</v>
      </c>
    </row>
    <row r="4" spans="1:5" ht="15" customHeight="1">
      <c r="A4" s="27" t="s">
        <v>5</v>
      </c>
      <c r="B4" s="28" t="s">
        <v>22</v>
      </c>
      <c r="C4" s="29">
        <v>1716</v>
      </c>
      <c r="D4" s="28" t="s">
        <v>36</v>
      </c>
      <c r="E4" s="29">
        <v>113</v>
      </c>
    </row>
    <row r="5" spans="1:5" ht="15" customHeight="1">
      <c r="A5" s="27"/>
      <c r="B5" s="28"/>
      <c r="C5" s="29"/>
      <c r="D5" s="28" t="s">
        <v>39</v>
      </c>
      <c r="E5" s="29">
        <v>135</v>
      </c>
    </row>
    <row r="6" spans="1:5" ht="15" customHeight="1">
      <c r="A6" s="27"/>
      <c r="B6" s="28"/>
      <c r="C6" s="29"/>
      <c r="D6" s="28" t="s">
        <v>40</v>
      </c>
      <c r="E6" s="29">
        <v>148</v>
      </c>
    </row>
    <row r="7" spans="1:5" ht="15" customHeight="1">
      <c r="A7" s="27" t="s">
        <v>2</v>
      </c>
      <c r="B7" s="28" t="s">
        <v>24</v>
      </c>
      <c r="C7" s="29">
        <v>2400</v>
      </c>
      <c r="D7" s="28" t="s">
        <v>42</v>
      </c>
      <c r="E7" s="29">
        <v>135</v>
      </c>
    </row>
    <row r="8" spans="1:5" ht="15" customHeight="1">
      <c r="A8" s="27"/>
      <c r="B8" s="28"/>
      <c r="C8" s="29"/>
      <c r="D8" s="28" t="s">
        <v>12</v>
      </c>
      <c r="E8" s="29">
        <v>147</v>
      </c>
    </row>
    <row r="9" spans="1:5" ht="15" customHeight="1">
      <c r="A9" s="27"/>
      <c r="B9" s="28"/>
      <c r="C9" s="29"/>
      <c r="D9" s="28" t="s">
        <v>43</v>
      </c>
      <c r="E9" s="29">
        <v>160</v>
      </c>
    </row>
    <row r="10" spans="1:5" ht="15" customHeight="1">
      <c r="A10" s="27"/>
      <c r="B10" s="28"/>
      <c r="C10" s="29"/>
      <c r="D10" s="28" t="s">
        <v>44</v>
      </c>
      <c r="E10" s="29">
        <v>178</v>
      </c>
    </row>
    <row r="11" spans="1:5" ht="15" customHeight="1">
      <c r="A11" s="27" t="s">
        <v>9</v>
      </c>
      <c r="B11" s="28" t="s">
        <v>28</v>
      </c>
      <c r="C11" s="29">
        <v>5200</v>
      </c>
      <c r="D11" s="28" t="s">
        <v>39</v>
      </c>
      <c r="E11" s="29">
        <v>145</v>
      </c>
    </row>
    <row r="12" spans="1:5" ht="15" customHeight="1">
      <c r="A12" s="27"/>
      <c r="B12" s="28"/>
      <c r="C12" s="29"/>
      <c r="D12" s="28" t="s">
        <v>45</v>
      </c>
      <c r="E12" s="29">
        <v>155</v>
      </c>
    </row>
    <row r="13" spans="1:5" ht="15" customHeight="1">
      <c r="A13" s="27"/>
      <c r="B13" s="28"/>
      <c r="C13" s="29"/>
      <c r="D13" s="28" t="s">
        <v>41</v>
      </c>
      <c r="E13" s="29">
        <v>161</v>
      </c>
    </row>
    <row r="14" spans="1:5" ht="15" customHeight="1">
      <c r="A14" s="27"/>
      <c r="B14" s="28"/>
      <c r="C14" s="29"/>
      <c r="D14" s="28" t="s">
        <v>44</v>
      </c>
      <c r="E14" s="29">
        <v>178</v>
      </c>
    </row>
    <row r="15" spans="1:5" ht="15" customHeight="1">
      <c r="A15" s="27" t="s">
        <v>10</v>
      </c>
      <c r="B15" s="28" t="s">
        <v>30</v>
      </c>
      <c r="C15" s="29">
        <v>7734</v>
      </c>
      <c r="D15" s="28" t="s">
        <v>12</v>
      </c>
      <c r="E15" s="29">
        <v>172</v>
      </c>
    </row>
    <row r="16" spans="1:5" ht="15" customHeight="1">
      <c r="A16" s="27"/>
      <c r="B16" s="28"/>
      <c r="C16" s="29"/>
      <c r="D16" s="28" t="s">
        <v>43</v>
      </c>
      <c r="E16" s="29">
        <v>178</v>
      </c>
    </row>
    <row r="17" spans="1:11" ht="15" customHeight="1">
      <c r="A17" s="27"/>
      <c r="B17" s="28"/>
      <c r="C17" s="29"/>
      <c r="D17" s="28" t="s">
        <v>44</v>
      </c>
      <c r="E17" s="29">
        <v>183</v>
      </c>
    </row>
    <row r="18" spans="1:11" ht="15" customHeight="1">
      <c r="A18" s="27" t="s">
        <v>3</v>
      </c>
      <c r="B18" s="28" t="s">
        <v>32</v>
      </c>
      <c r="C18" s="29">
        <v>14382</v>
      </c>
      <c r="D18" s="28" t="s">
        <v>46</v>
      </c>
      <c r="E18" s="29">
        <v>218</v>
      </c>
    </row>
    <row r="19" spans="1:11" ht="15" customHeight="1"/>
    <row r="20" spans="1:11" ht="15" customHeight="1">
      <c r="A20" t="s">
        <v>33</v>
      </c>
    </row>
    <row r="21" spans="1:11" ht="15" customHeight="1">
      <c r="A21" s="27" t="s">
        <v>34</v>
      </c>
      <c r="B21" s="28">
        <v>13</v>
      </c>
      <c r="C21" s="28">
        <v>20</v>
      </c>
      <c r="D21" s="28">
        <v>25</v>
      </c>
      <c r="E21" s="28">
        <v>30</v>
      </c>
      <c r="F21" s="28">
        <v>40</v>
      </c>
      <c r="G21" s="28">
        <v>50</v>
      </c>
      <c r="H21" s="28">
        <v>75</v>
      </c>
      <c r="I21" s="28">
        <v>100</v>
      </c>
      <c r="J21" s="28">
        <v>150</v>
      </c>
      <c r="K21" s="28">
        <v>200</v>
      </c>
    </row>
    <row r="22" spans="1:11" ht="15" customHeight="1">
      <c r="A22" s="27" t="s">
        <v>35</v>
      </c>
      <c r="B22" s="29">
        <v>116</v>
      </c>
      <c r="C22" s="29">
        <v>230</v>
      </c>
      <c r="D22" s="29">
        <v>248</v>
      </c>
      <c r="E22" s="29">
        <v>572</v>
      </c>
      <c r="F22" s="29">
        <v>954</v>
      </c>
      <c r="G22" s="29">
        <v>2668</v>
      </c>
      <c r="H22" s="29">
        <v>3620</v>
      </c>
      <c r="I22" s="29">
        <v>4762</v>
      </c>
      <c r="J22" s="29">
        <v>8382</v>
      </c>
      <c r="K22" s="29">
        <v>12762</v>
      </c>
    </row>
    <row r="23" spans="1:11" ht="15" customHeight="1"/>
    <row r="24" spans="1:11" ht="15" customHeight="1"/>
  </sheetData>
  <sheetProtection password="D376" sheet="1" objects="1" scenarios="1"/>
  <mergeCells count="12">
    <mergeCell ref="A4:A6"/>
    <mergeCell ref="B4:B6"/>
    <mergeCell ref="C4:C6"/>
    <mergeCell ref="A7:A10"/>
    <mergeCell ref="B7:B10"/>
    <mergeCell ref="C7:C10"/>
    <mergeCell ref="A11:A14"/>
    <mergeCell ref="B11:B14"/>
    <mergeCell ref="C11:C14"/>
    <mergeCell ref="A15:A17"/>
    <mergeCell ref="B15:B17"/>
    <mergeCell ref="C15:C17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15"/>
  <sheetViews>
    <sheetView workbookViewId="0">
      <selection activeCell="G16" sqref="G16"/>
    </sheetView>
  </sheetViews>
  <sheetFormatPr defaultRowHeight="13.5"/>
  <cols>
    <col min="1" max="2" width="12.625" customWidth="1"/>
    <col min="3" max="7" width="14.625" customWidth="1"/>
  </cols>
  <sheetData>
    <row r="1" spans="1:7" ht="15" customHeight="1">
      <c r="A1" t="s">
        <v>17</v>
      </c>
    </row>
    <row r="2" spans="1:7" ht="15" customHeight="1">
      <c r="A2" t="s">
        <v>52</v>
      </c>
    </row>
    <row r="3" spans="1:7" ht="15" customHeight="1">
      <c r="A3" s="27" t="s">
        <v>53</v>
      </c>
      <c r="B3" s="27" t="s">
        <v>16</v>
      </c>
      <c r="C3" s="27" t="s">
        <v>14</v>
      </c>
      <c r="D3" s="27"/>
      <c r="E3" s="27"/>
      <c r="F3" s="27"/>
      <c r="G3" s="27"/>
    </row>
    <row r="4" spans="1:7" ht="15" customHeight="1">
      <c r="A4" s="27"/>
      <c r="B4" s="27"/>
      <c r="C4" s="27" t="s">
        <v>24</v>
      </c>
      <c r="D4" s="27" t="s">
        <v>50</v>
      </c>
      <c r="E4" s="27" t="s">
        <v>51</v>
      </c>
      <c r="F4" s="27" t="s">
        <v>27</v>
      </c>
      <c r="G4" s="27" t="s">
        <v>48</v>
      </c>
    </row>
    <row r="5" spans="1:7" ht="15" customHeight="1">
      <c r="A5" s="30" t="s">
        <v>11</v>
      </c>
      <c r="B5" s="29">
        <v>2000</v>
      </c>
      <c r="C5" s="28">
        <v>40</v>
      </c>
      <c r="D5" s="28">
        <v>145</v>
      </c>
      <c r="E5" s="28">
        <v>160</v>
      </c>
      <c r="F5" s="28">
        <v>180</v>
      </c>
      <c r="G5" s="28">
        <v>200</v>
      </c>
    </row>
    <row r="6" spans="1:7" ht="15" customHeight="1">
      <c r="A6" s="28">
        <v>13</v>
      </c>
      <c r="B6" s="29">
        <v>2000</v>
      </c>
      <c r="C6" s="28"/>
      <c r="D6" s="28"/>
      <c r="E6" s="28"/>
      <c r="F6" s="28"/>
      <c r="G6" s="28"/>
    </row>
    <row r="7" spans="1:7" ht="15" customHeight="1">
      <c r="A7" s="28">
        <v>20</v>
      </c>
      <c r="B7" s="29">
        <v>2000</v>
      </c>
      <c r="C7" s="28"/>
      <c r="D7" s="28"/>
      <c r="E7" s="28"/>
      <c r="F7" s="28"/>
      <c r="G7" s="28"/>
    </row>
    <row r="8" spans="1:7" ht="15" customHeight="1">
      <c r="A8" s="28">
        <v>25</v>
      </c>
      <c r="B8" s="29">
        <v>3000</v>
      </c>
      <c r="C8" s="28"/>
      <c r="D8" s="28"/>
      <c r="E8" s="28"/>
      <c r="F8" s="28"/>
      <c r="G8" s="28"/>
    </row>
    <row r="9" spans="1:7" ht="15" customHeight="1">
      <c r="A9" s="28">
        <v>30</v>
      </c>
      <c r="B9" s="29">
        <v>6000</v>
      </c>
      <c r="C9" s="28"/>
      <c r="D9" s="28"/>
      <c r="E9" s="28"/>
      <c r="F9" s="28"/>
      <c r="G9" s="28"/>
    </row>
    <row r="10" spans="1:7" ht="15" customHeight="1">
      <c r="A10" s="28">
        <v>40</v>
      </c>
      <c r="B10" s="29">
        <v>24000</v>
      </c>
      <c r="C10" s="28"/>
      <c r="D10" s="28"/>
      <c r="E10" s="28"/>
      <c r="F10" s="28"/>
      <c r="G10" s="28"/>
    </row>
    <row r="11" spans="1:7" ht="15" customHeight="1">
      <c r="A11" s="28">
        <v>50</v>
      </c>
      <c r="B11" s="29">
        <v>50000</v>
      </c>
      <c r="C11" s="28"/>
      <c r="D11" s="28"/>
      <c r="E11" s="28"/>
      <c r="F11" s="28"/>
      <c r="G11" s="28"/>
    </row>
    <row r="12" spans="1:7" ht="15" customHeight="1">
      <c r="A12" s="28">
        <v>75</v>
      </c>
      <c r="B12" s="29">
        <v>120000</v>
      </c>
      <c r="C12" s="28"/>
      <c r="D12" s="28"/>
      <c r="E12" s="28"/>
      <c r="F12" s="28"/>
      <c r="G12" s="28"/>
    </row>
    <row r="13" spans="1:7" ht="15" customHeight="1">
      <c r="A13" s="28">
        <v>100</v>
      </c>
      <c r="B13" s="29">
        <v>220000</v>
      </c>
      <c r="C13" s="28"/>
      <c r="D13" s="28"/>
      <c r="E13" s="28"/>
      <c r="F13" s="28"/>
      <c r="G13" s="28"/>
    </row>
    <row r="14" spans="1:7" ht="15" customHeight="1">
      <c r="A14" s="28">
        <v>150</v>
      </c>
      <c r="B14" s="29">
        <v>500000</v>
      </c>
      <c r="C14" s="28"/>
      <c r="D14" s="28"/>
      <c r="E14" s="28"/>
      <c r="F14" s="28"/>
      <c r="G14" s="28"/>
    </row>
    <row r="15" spans="1:7" ht="15" customHeight="1">
      <c r="A15" s="28">
        <v>200</v>
      </c>
      <c r="B15" s="29">
        <v>1000000</v>
      </c>
      <c r="C15" s="28"/>
      <c r="D15" s="28"/>
      <c r="E15" s="28"/>
      <c r="F15" s="28"/>
      <c r="G15" s="28"/>
    </row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</sheetData>
  <sheetProtection password="D376" sheet="1" objects="1" scenarios="1"/>
  <mergeCells count="8">
    <mergeCell ref="C3:G3"/>
    <mergeCell ref="A3:A4"/>
    <mergeCell ref="B3:B4"/>
    <mergeCell ref="C5:C15"/>
    <mergeCell ref="D5:D15"/>
    <mergeCell ref="E5:E15"/>
    <mergeCell ref="F5:F15"/>
    <mergeCell ref="G5:G15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7"/>
  <sheetViews>
    <sheetView topLeftCell="C1" workbookViewId="0">
      <selection activeCell="G16" sqref="G16"/>
    </sheetView>
  </sheetViews>
  <sheetFormatPr defaultRowHeight="13.5"/>
  <cols>
    <col min="1" max="3" width="12.625" customWidth="1"/>
    <col min="4" max="13" width="14.625" customWidth="1"/>
  </cols>
  <sheetData>
    <row r="1" spans="1:12" ht="15" customHeight="1">
      <c r="A1" t="s">
        <v>37</v>
      </c>
    </row>
    <row r="2" spans="1:12" ht="15" customHeight="1">
      <c r="A2" t="s">
        <v>31</v>
      </c>
    </row>
    <row r="3" spans="1:12" ht="15" customHeight="1">
      <c r="A3" s="27" t="s">
        <v>4</v>
      </c>
      <c r="B3" s="31" t="s">
        <v>47</v>
      </c>
      <c r="C3" s="27" t="s">
        <v>1</v>
      </c>
      <c r="D3" s="27" t="s">
        <v>38</v>
      </c>
      <c r="E3" s="27"/>
      <c r="F3" s="27"/>
      <c r="G3" s="27"/>
      <c r="H3" s="27"/>
      <c r="I3" s="27"/>
      <c r="J3" s="27"/>
      <c r="K3" s="27"/>
      <c r="L3" s="27"/>
    </row>
    <row r="4" spans="1:12" ht="15" customHeight="1">
      <c r="A4" s="27"/>
      <c r="B4" s="32"/>
      <c r="C4" s="27"/>
      <c r="D4" s="31" t="s">
        <v>50</v>
      </c>
      <c r="E4" s="31" t="s">
        <v>62</v>
      </c>
      <c r="F4" s="31" t="s">
        <v>63</v>
      </c>
      <c r="G4" s="31" t="s">
        <v>45</v>
      </c>
      <c r="H4" s="31" t="s">
        <v>49</v>
      </c>
      <c r="I4" s="31" t="s">
        <v>7</v>
      </c>
      <c r="J4" s="31" t="s">
        <v>64</v>
      </c>
      <c r="K4" s="31" t="s">
        <v>65</v>
      </c>
      <c r="L4" s="31" t="s">
        <v>66</v>
      </c>
    </row>
    <row r="5" spans="1:12" ht="30" customHeight="1">
      <c r="A5" s="27" t="s">
        <v>23</v>
      </c>
      <c r="B5" s="27" t="s">
        <v>24</v>
      </c>
      <c r="C5" s="29">
        <v>1716</v>
      </c>
      <c r="D5" s="35">
        <v>91</v>
      </c>
      <c r="E5" s="38">
        <v>96</v>
      </c>
      <c r="F5" s="39">
        <v>100</v>
      </c>
      <c r="G5" s="39">
        <v>105</v>
      </c>
      <c r="H5" s="40">
        <v>110</v>
      </c>
      <c r="I5" s="28">
        <v>124</v>
      </c>
      <c r="J5" s="28">
        <v>134</v>
      </c>
      <c r="K5" s="28">
        <v>143</v>
      </c>
      <c r="L5" s="28">
        <v>153</v>
      </c>
    </row>
    <row r="6" spans="1:12" ht="15" customHeight="1">
      <c r="A6" s="31" t="s">
        <v>3</v>
      </c>
      <c r="B6" s="31" t="s">
        <v>8</v>
      </c>
      <c r="C6" s="33">
        <v>17144</v>
      </c>
      <c r="D6" s="36" t="s">
        <v>40</v>
      </c>
    </row>
    <row r="7" spans="1:12" ht="30" customHeight="1">
      <c r="A7" s="32"/>
      <c r="B7" s="32"/>
      <c r="C7" s="34"/>
      <c r="D7" s="37">
        <v>172</v>
      </c>
    </row>
    <row r="8" spans="1:12" ht="15" customHeight="1"/>
    <row r="9" spans="1:12" ht="15" customHeight="1"/>
    <row r="10" spans="1:12" ht="15" customHeight="1"/>
    <row r="11" spans="1:12" ht="15" customHeight="1"/>
    <row r="12" spans="1:12" ht="15" customHeight="1"/>
    <row r="13" spans="1:12" ht="15" customHeight="1"/>
    <row r="14" spans="1:12" ht="15" customHeight="1"/>
    <row r="15" spans="1:12" ht="15" customHeight="1"/>
    <row r="16" spans="1:12" ht="15" customHeight="1"/>
    <row r="17" ht="15" customHeight="1"/>
    <row r="18" ht="15" customHeight="1"/>
    <row r="19" ht="15" customHeight="1"/>
  </sheetData>
  <sheetProtection password="D376" sheet="1" objects="1" scenarios="1"/>
  <mergeCells count="7">
    <mergeCell ref="D3:L3"/>
    <mergeCell ref="A3:A4"/>
    <mergeCell ref="B3:B4"/>
    <mergeCell ref="C3:C4"/>
    <mergeCell ref="A6:A7"/>
    <mergeCell ref="B6:B7"/>
    <mergeCell ref="C6:C7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上下水道料金計算シート</vt:lpstr>
      <vt:lpstr>現行料金表</vt:lpstr>
      <vt:lpstr>新料金表</vt:lpstr>
      <vt:lpstr>下水道使用料</vt:lpstr>
    </vt:vector>
  </TitlesOfParts>
  <Company>久御山町役場</Company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 </cp:lastModifiedBy>
  <dcterms:created xsi:type="dcterms:W3CDTF">2019-08-22T05:11:50Z</dcterms:created>
  <dcterms:modified xsi:type="dcterms:W3CDTF">2019-09-24T11:20:55Z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2019-09-24T11:20:55Z</vt:filetime>
  </property>
</Properties>
</file>