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bFDHw5FGIulJJ+V50jZX4cOfkQP1L7JrMiXcBsAvzsD7qK5PcuQXV7ZBjEjNuqNqF3ooyRGX+XQUS24/pm93w==" workbookSaltValue="AsRFdcupUBoZ0WN4c4puLw=="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<sst xmlns="http://schemas.openxmlformats.org/spreadsheetml/2006/main" xmlns:r="http://schemas.openxmlformats.org/officeDocument/2006/relationships" count="112" uniqueCount="112">
  <si>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</si>
  <si>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</si>
  <si>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</si>
  <si>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</si>
  <si>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</si>
  <si>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</si>
  <si>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経営比較分析表（令和4年度決算）</t>
    <rPh sb="8" eb="10">
      <t>レイワ</t>
    </rPh>
    <rPh sb="12" eb="13">
      <t>ド</t>
    </rPh>
    <phoneticPr fontId="1"/>
  </si>
  <si>
    <t>事業CD</t>
    <rPh sb="0" eb="2">
      <t>ジギョウ</t>
    </rPh>
    <phoneticPr fontId="1"/>
  </si>
  <si>
    <t>管理者の情報</t>
    <rPh sb="0" eb="3">
      <t>カンリシャ</t>
    </rPh>
    <rPh sb="4" eb="6">
      <t>ジョウホウ</t>
    </rPh>
    <phoneticPr fontId="1"/>
  </si>
  <si>
    <t>業種CD</t>
    <rPh sb="0" eb="2">
      <t>ギョウシュ</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</si>
  <si>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</si>
  <si>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</si>
  <si>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</si>
  <si>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</si>
  <si>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</si>
  <si>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</si>
  <si>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</si>
  <si>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</si>
  <si>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</si>
  <si>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</si>
  <si>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</si>
  <si>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</si>
  <si>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</si>
  <si>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</si>
  <si>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</si>
  <si>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</si>
  <si>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</si>
  <si>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</si>
  <si>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</si>
  <si>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</si>
  <si>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</si>
  <si>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</si>
  <si>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</si>
  <si>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</si>
  <si>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</si>
  <si>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</si>
  <si>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</si>
  <si>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</si>
  <si>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</si>
  <si>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</si>
  <si>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</si>
  <si>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</si>
  <si>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令和２年１月以後に確定する水道料金から実施した料金改定により、令和２、３年度は黒字決算を達成することができたが、令和４年度は、有収水量の減少に伴う給水収益の減少や、本町が受水する京都府営水道の料金改定及び電気料金の高騰等に伴う大幅な費用の増加により、純損失を計上、赤字決算に転じることとなった。
固定資産については、平成25年度に浄水場の耐震補強改修は完了し、現在は重要給水施設配水管耐震化事業を進めている。
経営状況の改善と今後の更新事業に必要な財源の確保を図るため、今後も引き続き適正な料金体系のあり方や経営状況の検証、見直しを継続して実施する。</t>
    <rPh sb="56" eb="58">
      <t>レイワ</t>
    </rPh>
    <rPh sb="59" eb="61">
      <t>ネンド</t>
    </rPh>
    <rPh sb="63" eb="65">
      <t>ユウシュウ</t>
    </rPh>
    <rPh sb="65" eb="67">
      <t>スイリョウ</t>
    </rPh>
    <rPh sb="68" eb="70">
      <t>ゲンショウ</t>
    </rPh>
    <rPh sb="71" eb="72">
      <t>トモナ</t>
    </rPh>
    <rPh sb="73" eb="75">
      <t>キュウスイ</t>
    </rPh>
    <rPh sb="75" eb="77">
      <t>シュウエキ</t>
    </rPh>
    <rPh sb="78" eb="80">
      <t>ゲンショウ</t>
    </rPh>
    <rPh sb="82" eb="84">
      <t>ホンチョウ</t>
    </rPh>
    <rPh sb="85" eb="87">
      <t>ジュスイ</t>
    </rPh>
    <rPh sb="89" eb="91">
      <t>キョウト</t>
    </rPh>
    <rPh sb="91" eb="93">
      <t>フエイ</t>
    </rPh>
    <rPh sb="93" eb="95">
      <t>スイドウ</t>
    </rPh>
    <rPh sb="96" eb="98">
      <t>リョウキン</t>
    </rPh>
    <rPh sb="98" eb="100">
      <t>カイテイ</t>
    </rPh>
    <rPh sb="100" eb="101">
      <t>オヨ</t>
    </rPh>
    <rPh sb="102" eb="104">
      <t>デンキ</t>
    </rPh>
    <rPh sb="104" eb="106">
      <t>リョウキン</t>
    </rPh>
    <rPh sb="107" eb="109">
      <t>コウトウ</t>
    </rPh>
    <rPh sb="109" eb="110">
      <t>トウ</t>
    </rPh>
    <rPh sb="111" eb="112">
      <t>トモナ</t>
    </rPh>
    <rPh sb="113" eb="115">
      <t>オオハバ</t>
    </rPh>
    <rPh sb="116" eb="118">
      <t>ヒヨウ</t>
    </rPh>
    <rPh sb="119" eb="121">
      <t>ゾウカ</t>
    </rPh>
    <rPh sb="125" eb="128">
      <t>ジュンソンシツ</t>
    </rPh>
    <rPh sb="129" eb="131">
      <t>ケイジョウ</t>
    </rPh>
    <rPh sb="132" eb="134">
      <t>アカジ</t>
    </rPh>
    <rPh sb="134" eb="136">
      <t>ケッサン</t>
    </rPh>
    <rPh sb="137" eb="138">
      <t>テン</t>
    </rPh>
    <phoneticPr fontId="1"/>
  </si>
  <si>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</si>
  <si>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</si>
  <si>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</si>
  <si>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</si>
  <si>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</si>
  <si>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</si>
  <si>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</si>
  <si>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</si>
  <si>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</si>
  <si>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</si>
  <si>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</si>
  <si>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</si>
  <si>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</si>
  <si>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</si>
  <si>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</si>
  <si>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</si>
  <si>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</si>
  <si>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</si>
  <si>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</si>
  <si>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</si>
  <si>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</si>
  <si>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</si>
  <si>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</si>
  <si>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</si>
  <si>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</si>
  <si>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</si>
  <si>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</si>
  <si>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</si>
  <si>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</si>
  <si>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</si>
  <si>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</si>
  <si>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</si>
  <si>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</si>
  <si>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</si>
  <si>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</si>
  <si>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</si>
  <si>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</si>
  <si>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</si>
  <si>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</si>
  <si>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</si>
  <si>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</si>
  <si>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</si>
  <si>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</si>
  <si>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</si>
  <si>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</si>
  <si>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</si>
  <si>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</si>
  <si>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</si>
  <si>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</si>
  <si>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</si>
  <si>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</si>
  <si>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久御山町</t>
  </si>
  <si>
    <t>法適用</t>
  </si>
  <si>
    <t>水道事業</t>
  </si>
  <si>
    <t>末端給水事業</t>
  </si>
  <si>
    <t>A6</t>
  </si>
  <si>
    <t>令和４年度決算における経営成績について、経営の健全性を示す経常収支比率は、有収水量の減少に伴う給水収益の減少や本町が受水する京都府営水道の料金改定に伴う受水費の増加及び電気料金の高騰に伴う動力費の増加等により前年度比8.76ポイント減の91.36％となり、健全経営の水準とされる100％を下回る結果となった。
また、料金水準の妥当性を示す料金回収率についても、前年度比11.46ポイント減の70.23％となり、新型コロナウイルス感染症に伴う影響を考慮し、経済的な負担の軽減を図るために実施した水道料金の減免の実績額を加えた実質の給水収益で算定した料金回収率でも81.90％と、事業に必要な費用を給水収益で賄えていない状況である。
施設利用率は39.56％と依然低く、類似団体平均値を下回る結果となっているが、その一方で、有収率は98.73％と、類似団体平均値と比較しても高い水準を維持しており、高い割合で施設の稼働状況が収益に反映されていると言える。</t>
    <rPh sb="37" eb="39">
      <t>ユウシュウ</t>
    </rPh>
    <rPh sb="39" eb="41">
      <t>スイリョウ</t>
    </rPh>
    <rPh sb="42" eb="44">
      <t>ゲンショウ</t>
    </rPh>
    <rPh sb="45" eb="46">
      <t>トモナ</t>
    </rPh>
    <rPh sb="47" eb="49">
      <t>キュウスイ</t>
    </rPh>
    <rPh sb="49" eb="51">
      <t>シュウエキ</t>
    </rPh>
    <rPh sb="52" eb="54">
      <t>ゲンショウ</t>
    </rPh>
    <rPh sb="55" eb="57">
      <t>ホンチョウ</t>
    </rPh>
    <rPh sb="58" eb="60">
      <t>ジュスイ</t>
    </rPh>
    <rPh sb="62" eb="64">
      <t>キョウト</t>
    </rPh>
    <rPh sb="64" eb="66">
      <t>フエイ</t>
    </rPh>
    <rPh sb="66" eb="68">
      <t>スイドウ</t>
    </rPh>
    <rPh sb="69" eb="71">
      <t>リョウキン</t>
    </rPh>
    <rPh sb="71" eb="73">
      <t>カイテイ</t>
    </rPh>
    <rPh sb="74" eb="75">
      <t>トモナ</t>
    </rPh>
    <rPh sb="76" eb="79">
      <t>ジュスイヒ</t>
    </rPh>
    <rPh sb="80" eb="82">
      <t>ゾウカ</t>
    </rPh>
    <rPh sb="82" eb="83">
      <t>オヨ</t>
    </rPh>
    <rPh sb="84" eb="86">
      <t>デンキ</t>
    </rPh>
    <rPh sb="86" eb="88">
      <t>リョウキン</t>
    </rPh>
    <rPh sb="89" eb="91">
      <t>コウトウ</t>
    </rPh>
    <rPh sb="92" eb="93">
      <t>トモナ</t>
    </rPh>
    <rPh sb="94" eb="97">
      <t>ドウリョクヒ</t>
    </rPh>
    <rPh sb="98" eb="100">
      <t>ゾウカ</t>
    </rPh>
    <rPh sb="100" eb="101">
      <t>トウ</t>
    </rPh>
    <rPh sb="104" eb="107">
      <t>ゼンネンド</t>
    </rPh>
    <rPh sb="107" eb="108">
      <t>ヒ</t>
    </rPh>
    <rPh sb="116" eb="117">
      <t>ゲン</t>
    </rPh>
    <rPh sb="128" eb="130">
      <t>ケンゼン</t>
    </rPh>
    <rPh sb="130" eb="132">
      <t>ケイエイ</t>
    </rPh>
    <rPh sb="133" eb="135">
      <t>スイジュン</t>
    </rPh>
    <rPh sb="144" eb="146">
      <t>シタマワ</t>
    </rPh>
    <rPh sb="147" eb="149">
      <t>ケッカ</t>
    </rPh>
    <phoneticPr fontId="1"/>
  </si>
  <si>
    <t>-</t>
  </si>
  <si>
    <t>Ｎ－４年度</t>
    <rPh sb="3" eb="5">
      <t>ネンド</t>
    </rPh>
    <phoneticPr fontId="1"/>
  </si>
  <si>
    <t>Ｎ－３年度</t>
    <rPh sb="3" eb="5">
      <t>ネンド</t>
    </rPh>
    <phoneticPr fontId="1"/>
  </si>
  <si>
    <t>償却対象資産の減価償却の状況を示す有形固定資産減価償却率は前年度比1.04ポイント増の47.94％、法定耐用年数を経過した管路延長の割合を示す管路経年化率は前年度比1.44ポイント増の26.58％と施設の老朽化が進んでいるのに対して、当該年度に更新した管路延長の割合を示す管路更新率は、前年度比0.55ポイント減の0.49％に留まっている。
これは、重要給水施設配水管の耐震化事業を優先的に実施していることによるものだが、同事業が完了した後は、実使用年数等に基づく更新基準年数も考慮したうえで、老朽管の更新・耐震化事業に計画的に取り組んでいく。</t>
    <rPh sb="155" eb="156">
      <t>ゲン</t>
    </rPh>
    <rPh sb="211" eb="212">
      <t>ドウ</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</si>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</sst>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2.5499999999999998</c:v>
                </c:pt>
                <c:pt idx="1">
                  <c:v>0.49</c:v>
                </c:pt>
                <c:pt idx="2">
                  <c:v>0.92</c:v>
                </c:pt>
                <c:pt idx="3">
                  <c:v>1.04</c:v>
                </c:pt>
                <c:pt idx="4">
                  <c:v>0.49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c:v>
                </c:pt>
                <c:pt idx="1">
                  <c:v>0.52</c:v>
                </c:pt>
                <c:pt idx="2">
                  <c:v>0.53</c:v>
                </c:pt>
                <c:pt idx="3">
                  <c:v>0.48</c:v>
                </c:pt>
                <c:pt idx="4">
                  <c:v>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42.17</c:v>
                </c:pt>
                <c:pt idx="1">
                  <c:v>41.25</c:v>
                </c:pt>
                <c:pt idx="2">
                  <c:v>40.69</c:v>
                </c:pt>
                <c:pt idx="3">
                  <c:v>40.450000000000003</c:v>
                </c:pt>
                <c:pt idx="4">
                  <c:v>39.56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55.03</c:v>
                </c:pt>
                <c:pt idx="1">
                  <c:v>55.14</c:v>
                </c:pt>
                <c:pt idx="2">
                  <c:v>55.89</c:v>
                </c:pt>
                <c:pt idx="3">
                  <c:v>55.72</c:v>
                </c:pt>
                <c:pt idx="4">
                  <c:v>55.31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97.4</c:v>
                </c:pt>
                <c:pt idx="1">
                  <c:v>97.29</c:v>
                </c:pt>
                <c:pt idx="2">
                  <c:v>99.03</c:v>
                </c:pt>
                <c:pt idx="3">
                  <c:v>99.13</c:v>
                </c:pt>
                <c:pt idx="4">
                  <c:v>98.73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81.900000000000006</c:v>
                </c:pt>
                <c:pt idx="1">
                  <c:v>81.39</c:v>
                </c:pt>
                <c:pt idx="2">
                  <c:v>81.27</c:v>
                </c:pt>
                <c:pt idx="3">
                  <c:v>81.260000000000005</c:v>
                </c:pt>
                <c:pt idx="4">
                  <c:v>80.36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91.43</c:v>
                </c:pt>
                <c:pt idx="1">
                  <c:v>95.21</c:v>
                </c:pt>
                <c:pt idx="2">
                  <c:v>104.32</c:v>
                </c:pt>
                <c:pt idx="3">
                  <c:v>100.12</c:v>
                </c:pt>
                <c:pt idx="4">
                  <c:v>91.36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108.87</c:v>
                </c:pt>
                <c:pt idx="1">
                  <c:v>108.61</c:v>
                </c:pt>
                <c:pt idx="2">
                  <c:v>108.35</c:v>
                </c:pt>
                <c:pt idx="3">
                  <c:v>108.84</c:v>
                </c:pt>
                <c:pt idx="4">
                  <c:v>105.92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c:v>
                </c:pt>
                <c:pt idx="1">
                  <c:v>45.38</c:v>
                </c:pt>
                <c:pt idx="2">
                  <c:v>45.95</c:v>
                </c:pt>
                <c:pt idx="3">
                  <c:v>46.9</c:v>
                </c:pt>
                <c:pt idx="4">
                  <c:v>47.94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48.87</c:v>
                </c:pt>
                <c:pt idx="1">
                  <c:v>49.92</c:v>
                </c:pt>
                <c:pt idx="2">
                  <c:v>50.63</c:v>
                </c:pt>
                <c:pt idx="3">
                  <c:v>51.29</c:v>
                </c:pt>
                <c:pt idx="4">
                  <c:v>52.2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17.37</c:v>
                </c:pt>
                <c:pt idx="1">
                  <c:v>20.49</c:v>
                </c:pt>
                <c:pt idx="2">
                  <c:v>23.57</c:v>
                </c:pt>
                <c:pt idx="3">
                  <c:v>25.14</c:v>
                </c:pt>
                <c:pt idx="4">
                  <c:v>26.58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14.85</c:v>
                </c:pt>
                <c:pt idx="1">
                  <c:v>16.88</c:v>
                </c:pt>
                <c:pt idx="2">
                  <c:v>18.28</c:v>
                </c:pt>
                <c:pt idx="3">
                  <c:v>19.61</c:v>
                </c:pt>
                <c:pt idx="4">
                  <c:v>20.73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1.91</c:v>
                </c:pt>
                <c:pt idx="1">
                  <c:v>6.77</c:v>
                </c:pt>
                <c:pt idx="2">
                  <c:v>1.03</c:v>
                </c:pt>
                <c:pt idx="3">
                  <c:v>0.87</c:v>
                </c:pt>
                <c:pt idx="4">
                  <c:v>13.11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3.16</c:v>
                </c:pt>
                <c:pt idx="1">
                  <c:v>3.59</c:v>
                </c:pt>
                <c:pt idx="2">
                  <c:v>3.98</c:v>
                </c:pt>
                <c:pt idx="3">
                  <c:v>6.02</c:v>
                </c:pt>
                <c:pt idx="4">
                  <c:v>7.78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276.25</c:v>
                </c:pt>
                <c:pt idx="1">
                  <c:v>336.87</c:v>
                </c:pt>
                <c:pt idx="2">
                  <c:v>259.58</c:v>
                </c:pt>
                <c:pt idx="3">
                  <c:v>282.2</c:v>
                </c:pt>
                <c:pt idx="4">
                  <c:v>263.3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369.69</c:v>
                </c:pt>
                <c:pt idx="1">
                  <c:v>379.08</c:v>
                </c:pt>
                <c:pt idx="2">
                  <c:v>367.55</c:v>
                </c:pt>
                <c:pt idx="3">
                  <c:v>378.56</c:v>
                </c:pt>
                <c:pt idx="4">
                  <c:v>364.46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224.74</c:v>
                </c:pt>
                <c:pt idx="1">
                  <c:v>205.57</c:v>
                </c:pt>
                <c:pt idx="2">
                  <c:v>200.91</c:v>
                </c:pt>
                <c:pt idx="3">
                  <c:v>202.88</c:v>
                </c:pt>
                <c:pt idx="4">
                  <c:v>223.86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402.99</c:v>
                </c:pt>
                <c:pt idx="1">
                  <c:v>398.98</c:v>
                </c:pt>
                <c:pt idx="2">
                  <c:v>418.68</c:v>
                </c:pt>
                <c:pt idx="3">
                  <c:v>395.68</c:v>
                </c:pt>
                <c:pt idx="4">
                  <c:v>403.72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82.06</c:v>
                </c:pt>
                <c:pt idx="1">
                  <c:v>86.93</c:v>
                </c:pt>
                <c:pt idx="2">
                  <c:v>86.69</c:v>
                </c:pt>
                <c:pt idx="3">
                  <c:v>81.69</c:v>
                </c:pt>
                <c:pt idx="4">
                  <c:v>70.23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98.66</c:v>
                </c:pt>
                <c:pt idx="1">
                  <c:v>98.64</c:v>
                </c:pt>
                <c:pt idx="2">
                  <c:v>94.78</c:v>
                </c:pt>
                <c:pt idx="3">
                  <c:v>97.59</c:v>
                </c:pt>
                <c:pt idx="4">
                  <c:v>92.17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178.86</c:v>
                </c:pt>
                <c:pt idx="1">
                  <c:v>182</c:v>
                </c:pt>
                <c:pt idx="2">
                  <c:v>190.6</c:v>
                </c:pt>
                <c:pt idx="3">
                  <c:v>203.12</c:v>
                </c:pt>
                <c:pt idx="4">
                  <c:v>223.9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178.59</c:v>
                </c:pt>
                <c:pt idx="1">
                  <c:v>178.92</c:v>
                </c:pt>
                <c:pt idx="2">
                  <c:v>181.3</c:v>
                </c:pt>
                <c:pt idx="3">
                  <c:v>181.71</c:v>
                </c:pt>
                <c:pt idx="4">
                  <c:v>188.51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N25" zoomScale="120" zoomScaleNormal="120"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久御山町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5</v>
      </c>
      <c r="J7" s="13"/>
      <c r="K7" s="13"/>
      <c r="L7" s="13"/>
      <c r="M7" s="13"/>
      <c r="N7" s="13"/>
      <c r="O7" s="22"/>
      <c r="P7" s="25" t="s">
        <v>10</v>
      </c>
      <c r="Q7" s="25"/>
      <c r="R7" s="25"/>
      <c r="S7" s="25"/>
      <c r="T7" s="25"/>
      <c r="U7" s="25"/>
      <c r="V7" s="25"/>
      <c r="W7" s="25" t="s">
        <v>12</v>
      </c>
      <c r="X7" s="25"/>
      <c r="Y7" s="25"/>
      <c r="Z7" s="25"/>
      <c r="AA7" s="25"/>
      <c r="AB7" s="25"/>
      <c r="AC7" s="25"/>
      <c r="AD7" s="25" t="s">
        <v>8</v>
      </c>
      <c r="AE7" s="25"/>
      <c r="AF7" s="25"/>
      <c r="AG7" s="25"/>
      <c r="AH7" s="25"/>
      <c r="AI7" s="25"/>
      <c r="AJ7" s="25"/>
      <c r="AK7" s="2"/>
      <c r="AL7" s="25" t="s">
        <v>15</v>
      </c>
      <c r="AM7" s="25"/>
      <c r="AN7" s="25"/>
      <c r="AO7" s="25"/>
      <c r="AP7" s="25"/>
      <c r="AQ7" s="25"/>
      <c r="AR7" s="25"/>
      <c r="AS7" s="25"/>
      <c r="AT7" s="5" t="s">
        <v>3</v>
      </c>
      <c r="AU7" s="13"/>
      <c r="AV7" s="13"/>
      <c r="AW7" s="13"/>
      <c r="AX7" s="13"/>
      <c r="AY7" s="13"/>
      <c r="AZ7" s="13"/>
      <c r="BA7" s="13"/>
      <c r="BB7" s="25" t="s">
        <v>17</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A6</v>
      </c>
      <c r="X8" s="26"/>
      <c r="Y8" s="26"/>
      <c r="Z8" s="26"/>
      <c r="AA8" s="26"/>
      <c r="AB8" s="26"/>
      <c r="AC8" s="26"/>
      <c r="AD8" s="26" t="str">
        <f>データ!$M$6</f>
        <v>非設置</v>
      </c>
      <c r="AE8" s="26"/>
      <c r="AF8" s="26"/>
      <c r="AG8" s="26"/>
      <c r="AH8" s="26"/>
      <c r="AI8" s="26"/>
      <c r="AJ8" s="26"/>
      <c r="AK8" s="2"/>
      <c r="AL8" s="29">
        <f>データ!$R$6</f>
        <v>15505</v>
      </c>
      <c r="AM8" s="29"/>
      <c r="AN8" s="29"/>
      <c r="AO8" s="29"/>
      <c r="AP8" s="29"/>
      <c r="AQ8" s="29"/>
      <c r="AR8" s="29"/>
      <c r="AS8" s="29"/>
      <c r="AT8" s="7">
        <f>データ!$S$6</f>
        <v>13.86</v>
      </c>
      <c r="AU8" s="15"/>
      <c r="AV8" s="15"/>
      <c r="AW8" s="15"/>
      <c r="AX8" s="15"/>
      <c r="AY8" s="15"/>
      <c r="AZ8" s="15"/>
      <c r="BA8" s="15"/>
      <c r="BB8" s="27">
        <f>データ!$T$6</f>
        <v>1118.69</v>
      </c>
      <c r="BC8" s="27"/>
      <c r="BD8" s="27"/>
      <c r="BE8" s="27"/>
      <c r="BF8" s="27"/>
      <c r="BG8" s="27"/>
      <c r="BH8" s="27"/>
      <c r="BI8" s="27"/>
      <c r="BJ8" s="3"/>
      <c r="BK8" s="3"/>
      <c r="BL8" s="36" t="s">
        <v>4</v>
      </c>
      <c r="BM8" s="46"/>
      <c r="BN8" s="53" t="s">
        <v>20</v>
      </c>
      <c r="BO8" s="53"/>
      <c r="BP8" s="53"/>
      <c r="BQ8" s="53"/>
      <c r="BR8" s="53"/>
      <c r="BS8" s="53"/>
      <c r="BT8" s="53"/>
      <c r="BU8" s="53"/>
      <c r="BV8" s="53"/>
      <c r="BW8" s="53"/>
      <c r="BX8" s="53"/>
      <c r="BY8" s="57"/>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21</v>
      </c>
      <c r="X9" s="25"/>
      <c r="Y9" s="25"/>
      <c r="Z9" s="25"/>
      <c r="AA9" s="25"/>
      <c r="AB9" s="25"/>
      <c r="AC9" s="25"/>
      <c r="AD9" s="2"/>
      <c r="AE9" s="2"/>
      <c r="AF9" s="2"/>
      <c r="AG9" s="2"/>
      <c r="AH9" s="2"/>
      <c r="AI9" s="2"/>
      <c r="AJ9" s="2"/>
      <c r="AK9" s="2"/>
      <c r="AL9" s="25" t="s">
        <v>26</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31</v>
      </c>
      <c r="BM9" s="47"/>
      <c r="BN9" s="54" t="s">
        <v>33</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77.150000000000006</v>
      </c>
      <c r="J10" s="15"/>
      <c r="K10" s="15"/>
      <c r="L10" s="15"/>
      <c r="M10" s="15"/>
      <c r="N10" s="15"/>
      <c r="O10" s="24"/>
      <c r="P10" s="27">
        <f>データ!$P$6</f>
        <v>99.9</v>
      </c>
      <c r="Q10" s="27"/>
      <c r="R10" s="27"/>
      <c r="S10" s="27"/>
      <c r="T10" s="27"/>
      <c r="U10" s="27"/>
      <c r="V10" s="27"/>
      <c r="W10" s="29">
        <f>データ!$Q$6</f>
        <v>3135</v>
      </c>
      <c r="X10" s="29"/>
      <c r="Y10" s="29"/>
      <c r="Z10" s="29"/>
      <c r="AA10" s="29"/>
      <c r="AB10" s="29"/>
      <c r="AC10" s="29"/>
      <c r="AD10" s="2"/>
      <c r="AE10" s="2"/>
      <c r="AF10" s="2"/>
      <c r="AG10" s="2"/>
      <c r="AH10" s="2"/>
      <c r="AI10" s="2"/>
      <c r="AJ10" s="2"/>
      <c r="AK10" s="2"/>
      <c r="AL10" s="29">
        <f>データ!$U$6</f>
        <v>15448</v>
      </c>
      <c r="AM10" s="29"/>
      <c r="AN10" s="29"/>
      <c r="AO10" s="29"/>
      <c r="AP10" s="29"/>
      <c r="AQ10" s="29"/>
      <c r="AR10" s="29"/>
      <c r="AS10" s="29"/>
      <c r="AT10" s="7">
        <f>データ!$V$6</f>
        <v>13.77</v>
      </c>
      <c r="AU10" s="15"/>
      <c r="AV10" s="15"/>
      <c r="AW10" s="15"/>
      <c r="AX10" s="15"/>
      <c r="AY10" s="15"/>
      <c r="AZ10" s="15"/>
      <c r="BA10" s="15"/>
      <c r="BB10" s="27">
        <f>データ!$W$6</f>
        <v>1121.8599999999999</v>
      </c>
      <c r="BC10" s="27"/>
      <c r="BD10" s="27"/>
      <c r="BE10" s="27"/>
      <c r="BF10" s="27"/>
      <c r="BG10" s="27"/>
      <c r="BH10" s="27"/>
      <c r="BI10" s="27"/>
      <c r="BJ10" s="2"/>
      <c r="BK10" s="2"/>
      <c r="BL10" s="38" t="s">
        <v>35</v>
      </c>
      <c r="BM10" s="48"/>
      <c r="BN10" s="55" t="s">
        <v>16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99</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103</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42</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47</v>
      </c>
      <c r="G84" s="12" t="s">
        <v>48</v>
      </c>
      <c r="H84" s="12" t="s">
        <v>40</v>
      </c>
      <c r="I84" s="12" t="s">
        <v>0</v>
      </c>
      <c r="J84" s="12" t="s">
        <v>28</v>
      </c>
      <c r="K84" s="12" t="s">
        <v>49</v>
      </c>
      <c r="L84" s="12" t="s">
        <v>51</v>
      </c>
      <c r="M84" s="12" t="s">
        <v>32</v>
      </c>
      <c r="N84" s="12" t="s">
        <v>53</v>
      </c>
      <c r="O84" s="12" t="s">
        <v>55</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bGCJhLGPwXpB++qdfKjd1X7ipU4PFSN4uiZhzadyFpyWPLUxjCeR5IW1/nPDgkR6y/t2h0kUQI+tafjXRgAthA==" saltValue="hMJrlTdP0hBUAFTUAYTW2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50</v>
      </c>
      <c r="C3" s="67" t="s">
        <v>58</v>
      </c>
      <c r="D3" s="67" t="s">
        <v>59</v>
      </c>
      <c r="E3" s="67" t="s">
        <v>9</v>
      </c>
      <c r="F3" s="67" t="s">
        <v>7</v>
      </c>
      <c r="G3" s="67" t="s">
        <v>24</v>
      </c>
      <c r="H3" s="75" t="s">
        <v>29</v>
      </c>
      <c r="I3" s="78"/>
      <c r="J3" s="78"/>
      <c r="K3" s="78"/>
      <c r="L3" s="78"/>
      <c r="M3" s="78"/>
      <c r="N3" s="78"/>
      <c r="O3" s="78"/>
      <c r="P3" s="78"/>
      <c r="Q3" s="78"/>
      <c r="R3" s="78"/>
      <c r="S3" s="78"/>
      <c r="T3" s="78"/>
      <c r="U3" s="78"/>
      <c r="V3" s="78"/>
      <c r="W3" s="82"/>
      <c r="X3" s="84" t="s">
        <v>54</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60</v>
      </c>
      <c r="B4" s="68"/>
      <c r="C4" s="68"/>
      <c r="D4" s="68"/>
      <c r="E4" s="68"/>
      <c r="F4" s="68"/>
      <c r="G4" s="68"/>
      <c r="H4" s="76"/>
      <c r="I4" s="79"/>
      <c r="J4" s="79"/>
      <c r="K4" s="79"/>
      <c r="L4" s="79"/>
      <c r="M4" s="79"/>
      <c r="N4" s="79"/>
      <c r="O4" s="79"/>
      <c r="P4" s="79"/>
      <c r="Q4" s="79"/>
      <c r="R4" s="79"/>
      <c r="S4" s="79"/>
      <c r="T4" s="79"/>
      <c r="U4" s="79"/>
      <c r="V4" s="79"/>
      <c r="W4" s="83"/>
      <c r="X4" s="85" t="s">
        <v>52</v>
      </c>
      <c r="Y4" s="85"/>
      <c r="Z4" s="85"/>
      <c r="AA4" s="85"/>
      <c r="AB4" s="85"/>
      <c r="AC4" s="85"/>
      <c r="AD4" s="85"/>
      <c r="AE4" s="85"/>
      <c r="AF4" s="85"/>
      <c r="AG4" s="85"/>
      <c r="AH4" s="85"/>
      <c r="AI4" s="85" t="s">
        <v>44</v>
      </c>
      <c r="AJ4" s="85"/>
      <c r="AK4" s="85"/>
      <c r="AL4" s="85"/>
      <c r="AM4" s="85"/>
      <c r="AN4" s="85"/>
      <c r="AO4" s="85"/>
      <c r="AP4" s="85"/>
      <c r="AQ4" s="85"/>
      <c r="AR4" s="85"/>
      <c r="AS4" s="85"/>
      <c r="AT4" s="85" t="s">
        <v>37</v>
      </c>
      <c r="AU4" s="85"/>
      <c r="AV4" s="85"/>
      <c r="AW4" s="85"/>
      <c r="AX4" s="85"/>
      <c r="AY4" s="85"/>
      <c r="AZ4" s="85"/>
      <c r="BA4" s="85"/>
      <c r="BB4" s="85"/>
      <c r="BC4" s="85"/>
      <c r="BD4" s="85"/>
      <c r="BE4" s="85" t="s">
        <v>62</v>
      </c>
      <c r="BF4" s="85"/>
      <c r="BG4" s="85"/>
      <c r="BH4" s="85"/>
      <c r="BI4" s="85"/>
      <c r="BJ4" s="85"/>
      <c r="BK4" s="85"/>
      <c r="BL4" s="85"/>
      <c r="BM4" s="85"/>
      <c r="BN4" s="85"/>
      <c r="BO4" s="85"/>
      <c r="BP4" s="85" t="s">
        <v>34</v>
      </c>
      <c r="BQ4" s="85"/>
      <c r="BR4" s="85"/>
      <c r="BS4" s="85"/>
      <c r="BT4" s="85"/>
      <c r="BU4" s="85"/>
      <c r="BV4" s="85"/>
      <c r="BW4" s="85"/>
      <c r="BX4" s="85"/>
      <c r="BY4" s="85"/>
      <c r="BZ4" s="85"/>
      <c r="CA4" s="85" t="s">
        <v>63</v>
      </c>
      <c r="CB4" s="85"/>
      <c r="CC4" s="85"/>
      <c r="CD4" s="85"/>
      <c r="CE4" s="85"/>
      <c r="CF4" s="85"/>
      <c r="CG4" s="85"/>
      <c r="CH4" s="85"/>
      <c r="CI4" s="85"/>
      <c r="CJ4" s="85"/>
      <c r="CK4" s="85"/>
      <c r="CL4" s="85" t="s">
        <v>65</v>
      </c>
      <c r="CM4" s="85"/>
      <c r="CN4" s="85"/>
      <c r="CO4" s="85"/>
      <c r="CP4" s="85"/>
      <c r="CQ4" s="85"/>
      <c r="CR4" s="85"/>
      <c r="CS4" s="85"/>
      <c r="CT4" s="85"/>
      <c r="CU4" s="85"/>
      <c r="CV4" s="85"/>
      <c r="CW4" s="85" t="s">
        <v>66</v>
      </c>
      <c r="CX4" s="85"/>
      <c r="CY4" s="85"/>
      <c r="CZ4" s="85"/>
      <c r="DA4" s="85"/>
      <c r="DB4" s="85"/>
      <c r="DC4" s="85"/>
      <c r="DD4" s="85"/>
      <c r="DE4" s="85"/>
      <c r="DF4" s="85"/>
      <c r="DG4" s="85"/>
      <c r="DH4" s="85" t="s">
        <v>67</v>
      </c>
      <c r="DI4" s="85"/>
      <c r="DJ4" s="85"/>
      <c r="DK4" s="85"/>
      <c r="DL4" s="85"/>
      <c r="DM4" s="85"/>
      <c r="DN4" s="85"/>
      <c r="DO4" s="85"/>
      <c r="DP4" s="85"/>
      <c r="DQ4" s="85"/>
      <c r="DR4" s="85"/>
      <c r="DS4" s="85" t="s">
        <v>61</v>
      </c>
      <c r="DT4" s="85"/>
      <c r="DU4" s="85"/>
      <c r="DV4" s="85"/>
      <c r="DW4" s="85"/>
      <c r="DX4" s="85"/>
      <c r="DY4" s="85"/>
      <c r="DZ4" s="85"/>
      <c r="EA4" s="85"/>
      <c r="EB4" s="85"/>
      <c r="EC4" s="85"/>
      <c r="ED4" s="85" t="s">
        <v>68</v>
      </c>
      <c r="EE4" s="85"/>
      <c r="EF4" s="85"/>
      <c r="EG4" s="85"/>
      <c r="EH4" s="85"/>
      <c r="EI4" s="85"/>
      <c r="EJ4" s="85"/>
      <c r="EK4" s="85"/>
      <c r="EL4" s="85"/>
      <c r="EM4" s="85"/>
      <c r="EN4" s="85"/>
    </row>
    <row r="5" spans="1:144">
      <c r="A5" s="65" t="s">
        <v>27</v>
      </c>
      <c r="B5" s="69"/>
      <c r="C5" s="69"/>
      <c r="D5" s="69"/>
      <c r="E5" s="69"/>
      <c r="F5" s="69"/>
      <c r="G5" s="69"/>
      <c r="H5" s="77" t="s">
        <v>57</v>
      </c>
      <c r="I5" s="77" t="s">
        <v>69</v>
      </c>
      <c r="J5" s="77" t="s">
        <v>70</v>
      </c>
      <c r="K5" s="77" t="s">
        <v>71</v>
      </c>
      <c r="L5" s="77" t="s">
        <v>72</v>
      </c>
      <c r="M5" s="77" t="s">
        <v>8</v>
      </c>
      <c r="N5" s="77" t="s">
        <v>73</v>
      </c>
      <c r="O5" s="77" t="s">
        <v>74</v>
      </c>
      <c r="P5" s="77" t="s">
        <v>75</v>
      </c>
      <c r="Q5" s="77" t="s">
        <v>76</v>
      </c>
      <c r="R5" s="77" t="s">
        <v>77</v>
      </c>
      <c r="S5" s="77" t="s">
        <v>78</v>
      </c>
      <c r="T5" s="77" t="s">
        <v>64</v>
      </c>
      <c r="U5" s="77" t="s">
        <v>79</v>
      </c>
      <c r="V5" s="77" t="s">
        <v>80</v>
      </c>
      <c r="W5" s="77" t="s">
        <v>81</v>
      </c>
      <c r="X5" s="77" t="s">
        <v>82</v>
      </c>
      <c r="Y5" s="77" t="s">
        <v>83</v>
      </c>
      <c r="Z5" s="77" t="s">
        <v>84</v>
      </c>
      <c r="AA5" s="77" t="s">
        <v>85</v>
      </c>
      <c r="AB5" s="77" t="s">
        <v>86</v>
      </c>
      <c r="AC5" s="77" t="s">
        <v>88</v>
      </c>
      <c r="AD5" s="77" t="s">
        <v>89</v>
      </c>
      <c r="AE5" s="77" t="s">
        <v>90</v>
      </c>
      <c r="AF5" s="77" t="s">
        <v>91</v>
      </c>
      <c r="AG5" s="77" t="s">
        <v>92</v>
      </c>
      <c r="AH5" s="77" t="s">
        <v>43</v>
      </c>
      <c r="AI5" s="77" t="s">
        <v>82</v>
      </c>
      <c r="AJ5" s="77" t="s">
        <v>83</v>
      </c>
      <c r="AK5" s="77" t="s">
        <v>84</v>
      </c>
      <c r="AL5" s="77" t="s">
        <v>85</v>
      </c>
      <c r="AM5" s="77" t="s">
        <v>86</v>
      </c>
      <c r="AN5" s="77" t="s">
        <v>88</v>
      </c>
      <c r="AO5" s="77" t="s">
        <v>89</v>
      </c>
      <c r="AP5" s="77" t="s">
        <v>90</v>
      </c>
      <c r="AQ5" s="77" t="s">
        <v>91</v>
      </c>
      <c r="AR5" s="77" t="s">
        <v>92</v>
      </c>
      <c r="AS5" s="77" t="s">
        <v>87</v>
      </c>
      <c r="AT5" s="77" t="s">
        <v>82</v>
      </c>
      <c r="AU5" s="77" t="s">
        <v>83</v>
      </c>
      <c r="AV5" s="77" t="s">
        <v>84</v>
      </c>
      <c r="AW5" s="77" t="s">
        <v>85</v>
      </c>
      <c r="AX5" s="77" t="s">
        <v>86</v>
      </c>
      <c r="AY5" s="77" t="s">
        <v>88</v>
      </c>
      <c r="AZ5" s="77" t="s">
        <v>89</v>
      </c>
      <c r="BA5" s="77" t="s">
        <v>90</v>
      </c>
      <c r="BB5" s="77" t="s">
        <v>91</v>
      </c>
      <c r="BC5" s="77" t="s">
        <v>92</v>
      </c>
      <c r="BD5" s="77" t="s">
        <v>87</v>
      </c>
      <c r="BE5" s="77" t="s">
        <v>82</v>
      </c>
      <c r="BF5" s="77" t="s">
        <v>83</v>
      </c>
      <c r="BG5" s="77" t="s">
        <v>84</v>
      </c>
      <c r="BH5" s="77" t="s">
        <v>85</v>
      </c>
      <c r="BI5" s="77" t="s">
        <v>86</v>
      </c>
      <c r="BJ5" s="77" t="s">
        <v>88</v>
      </c>
      <c r="BK5" s="77" t="s">
        <v>89</v>
      </c>
      <c r="BL5" s="77" t="s">
        <v>90</v>
      </c>
      <c r="BM5" s="77" t="s">
        <v>91</v>
      </c>
      <c r="BN5" s="77" t="s">
        <v>92</v>
      </c>
      <c r="BO5" s="77" t="s">
        <v>87</v>
      </c>
      <c r="BP5" s="77" t="s">
        <v>82</v>
      </c>
      <c r="BQ5" s="77" t="s">
        <v>83</v>
      </c>
      <c r="BR5" s="77" t="s">
        <v>84</v>
      </c>
      <c r="BS5" s="77" t="s">
        <v>85</v>
      </c>
      <c r="BT5" s="77" t="s">
        <v>86</v>
      </c>
      <c r="BU5" s="77" t="s">
        <v>88</v>
      </c>
      <c r="BV5" s="77" t="s">
        <v>89</v>
      </c>
      <c r="BW5" s="77" t="s">
        <v>90</v>
      </c>
      <c r="BX5" s="77" t="s">
        <v>91</v>
      </c>
      <c r="BY5" s="77" t="s">
        <v>92</v>
      </c>
      <c r="BZ5" s="77" t="s">
        <v>87</v>
      </c>
      <c r="CA5" s="77" t="s">
        <v>82</v>
      </c>
      <c r="CB5" s="77" t="s">
        <v>83</v>
      </c>
      <c r="CC5" s="77" t="s">
        <v>84</v>
      </c>
      <c r="CD5" s="77" t="s">
        <v>85</v>
      </c>
      <c r="CE5" s="77" t="s">
        <v>86</v>
      </c>
      <c r="CF5" s="77" t="s">
        <v>88</v>
      </c>
      <c r="CG5" s="77" t="s">
        <v>89</v>
      </c>
      <c r="CH5" s="77" t="s">
        <v>90</v>
      </c>
      <c r="CI5" s="77" t="s">
        <v>91</v>
      </c>
      <c r="CJ5" s="77" t="s">
        <v>92</v>
      </c>
      <c r="CK5" s="77" t="s">
        <v>87</v>
      </c>
      <c r="CL5" s="77" t="s">
        <v>82</v>
      </c>
      <c r="CM5" s="77" t="s">
        <v>83</v>
      </c>
      <c r="CN5" s="77" t="s">
        <v>84</v>
      </c>
      <c r="CO5" s="77" t="s">
        <v>85</v>
      </c>
      <c r="CP5" s="77" t="s">
        <v>86</v>
      </c>
      <c r="CQ5" s="77" t="s">
        <v>88</v>
      </c>
      <c r="CR5" s="77" t="s">
        <v>89</v>
      </c>
      <c r="CS5" s="77" t="s">
        <v>90</v>
      </c>
      <c r="CT5" s="77" t="s">
        <v>91</v>
      </c>
      <c r="CU5" s="77" t="s">
        <v>92</v>
      </c>
      <c r="CV5" s="77" t="s">
        <v>87</v>
      </c>
      <c r="CW5" s="77" t="s">
        <v>82</v>
      </c>
      <c r="CX5" s="77" t="s">
        <v>83</v>
      </c>
      <c r="CY5" s="77" t="s">
        <v>84</v>
      </c>
      <c r="CZ5" s="77" t="s">
        <v>85</v>
      </c>
      <c r="DA5" s="77" t="s">
        <v>86</v>
      </c>
      <c r="DB5" s="77" t="s">
        <v>88</v>
      </c>
      <c r="DC5" s="77" t="s">
        <v>89</v>
      </c>
      <c r="DD5" s="77" t="s">
        <v>90</v>
      </c>
      <c r="DE5" s="77" t="s">
        <v>91</v>
      </c>
      <c r="DF5" s="77" t="s">
        <v>92</v>
      </c>
      <c r="DG5" s="77" t="s">
        <v>87</v>
      </c>
      <c r="DH5" s="77" t="s">
        <v>82</v>
      </c>
      <c r="DI5" s="77" t="s">
        <v>83</v>
      </c>
      <c r="DJ5" s="77" t="s">
        <v>84</v>
      </c>
      <c r="DK5" s="77" t="s">
        <v>85</v>
      </c>
      <c r="DL5" s="77" t="s">
        <v>86</v>
      </c>
      <c r="DM5" s="77" t="s">
        <v>88</v>
      </c>
      <c r="DN5" s="77" t="s">
        <v>89</v>
      </c>
      <c r="DO5" s="77" t="s">
        <v>90</v>
      </c>
      <c r="DP5" s="77" t="s">
        <v>91</v>
      </c>
      <c r="DQ5" s="77" t="s">
        <v>92</v>
      </c>
      <c r="DR5" s="77" t="s">
        <v>87</v>
      </c>
      <c r="DS5" s="77" t="s">
        <v>82</v>
      </c>
      <c r="DT5" s="77" t="s">
        <v>83</v>
      </c>
      <c r="DU5" s="77" t="s">
        <v>84</v>
      </c>
      <c r="DV5" s="77" t="s">
        <v>85</v>
      </c>
      <c r="DW5" s="77" t="s">
        <v>86</v>
      </c>
      <c r="DX5" s="77" t="s">
        <v>88</v>
      </c>
      <c r="DY5" s="77" t="s">
        <v>89</v>
      </c>
      <c r="DZ5" s="77" t="s">
        <v>90</v>
      </c>
      <c r="EA5" s="77" t="s">
        <v>91</v>
      </c>
      <c r="EB5" s="77" t="s">
        <v>92</v>
      </c>
      <c r="EC5" s="77" t="s">
        <v>87</v>
      </c>
      <c r="ED5" s="77" t="s">
        <v>82</v>
      </c>
      <c r="EE5" s="77" t="s">
        <v>83</v>
      </c>
      <c r="EF5" s="77" t="s">
        <v>84</v>
      </c>
      <c r="EG5" s="77" t="s">
        <v>85</v>
      </c>
      <c r="EH5" s="77" t="s">
        <v>86</v>
      </c>
      <c r="EI5" s="77" t="s">
        <v>88</v>
      </c>
      <c r="EJ5" s="77" t="s">
        <v>89</v>
      </c>
      <c r="EK5" s="77" t="s">
        <v>90</v>
      </c>
      <c r="EL5" s="77" t="s">
        <v>91</v>
      </c>
      <c r="EM5" s="77" t="s">
        <v>92</v>
      </c>
      <c r="EN5" s="77" t="s">
        <v>87</v>
      </c>
    </row>
    <row r="6" spans="1:144" s="64" customFormat="1">
      <c r="A6" s="65" t="s">
        <v>93</v>
      </c>
      <c r="B6" s="70">
        <f t="shared" ref="B6:W6" si="1">B7</f>
        <v>2022</v>
      </c>
      <c r="C6" s="70">
        <f t="shared" si="1"/>
        <v>263222</v>
      </c>
      <c r="D6" s="70">
        <f t="shared" si="1"/>
        <v>46</v>
      </c>
      <c r="E6" s="70">
        <f t="shared" si="1"/>
        <v>1</v>
      </c>
      <c r="F6" s="70">
        <f t="shared" si="1"/>
        <v>0</v>
      </c>
      <c r="G6" s="70">
        <f t="shared" si="1"/>
        <v>1</v>
      </c>
      <c r="H6" s="70" t="str">
        <f t="shared" si="1"/>
        <v>京都府　久御山町</v>
      </c>
      <c r="I6" s="70" t="str">
        <f t="shared" si="1"/>
        <v>法適用</v>
      </c>
      <c r="J6" s="70" t="str">
        <f t="shared" si="1"/>
        <v>水道事業</v>
      </c>
      <c r="K6" s="70" t="str">
        <f t="shared" si="1"/>
        <v>末端給水事業</v>
      </c>
      <c r="L6" s="70" t="str">
        <f t="shared" si="1"/>
        <v>A6</v>
      </c>
      <c r="M6" s="70" t="str">
        <f t="shared" si="1"/>
        <v>非設置</v>
      </c>
      <c r="N6" s="80" t="str">
        <f t="shared" si="1"/>
        <v>-</v>
      </c>
      <c r="O6" s="80">
        <f t="shared" si="1"/>
        <v>77.150000000000006</v>
      </c>
      <c r="P6" s="80">
        <f t="shared" si="1"/>
        <v>99.9</v>
      </c>
      <c r="Q6" s="80">
        <f t="shared" si="1"/>
        <v>3135</v>
      </c>
      <c r="R6" s="80">
        <f t="shared" si="1"/>
        <v>15505</v>
      </c>
      <c r="S6" s="80">
        <f t="shared" si="1"/>
        <v>13.86</v>
      </c>
      <c r="T6" s="80">
        <f t="shared" si="1"/>
        <v>1118.69</v>
      </c>
      <c r="U6" s="80">
        <f t="shared" si="1"/>
        <v>15448</v>
      </c>
      <c r="V6" s="80">
        <f t="shared" si="1"/>
        <v>13.77</v>
      </c>
      <c r="W6" s="80">
        <f t="shared" si="1"/>
        <v>1121.8599999999999</v>
      </c>
      <c r="X6" s="86">
        <f t="shared" ref="X6:AG6" si="2">IF(X7="",NA(),X7)</f>
        <v>91.43</v>
      </c>
      <c r="Y6" s="86">
        <f t="shared" si="2"/>
        <v>95.21</v>
      </c>
      <c r="Z6" s="86">
        <f t="shared" si="2"/>
        <v>104.32</v>
      </c>
      <c r="AA6" s="86">
        <f t="shared" si="2"/>
        <v>100.12</v>
      </c>
      <c r="AB6" s="86">
        <f t="shared" si="2"/>
        <v>91.36</v>
      </c>
      <c r="AC6" s="86">
        <f t="shared" si="2"/>
        <v>108.87</v>
      </c>
      <c r="AD6" s="86">
        <f t="shared" si="2"/>
        <v>108.61</v>
      </c>
      <c r="AE6" s="86">
        <f t="shared" si="2"/>
        <v>108.35</v>
      </c>
      <c r="AF6" s="86">
        <f t="shared" si="2"/>
        <v>108.84</v>
      </c>
      <c r="AG6" s="86">
        <f t="shared" si="2"/>
        <v>105.92</v>
      </c>
      <c r="AH6" s="80" t="str">
        <f>IF(AH7="","",IF(AH7="-","【-】","【"&amp;SUBSTITUTE(TEXT(AH7,"#,##0.00"),"-","△")&amp;"】"))</f>
        <v>【108.70】</v>
      </c>
      <c r="AI6" s="86">
        <f t="shared" ref="AI6:AR6" si="3">IF(AI7="",NA(),AI7)</f>
        <v>1.91</v>
      </c>
      <c r="AJ6" s="86">
        <f t="shared" si="3"/>
        <v>6.77</v>
      </c>
      <c r="AK6" s="86">
        <f t="shared" si="3"/>
        <v>1.03</v>
      </c>
      <c r="AL6" s="86">
        <f t="shared" si="3"/>
        <v>0.87</v>
      </c>
      <c r="AM6" s="86">
        <f t="shared" si="3"/>
        <v>13.11</v>
      </c>
      <c r="AN6" s="86">
        <f t="shared" si="3"/>
        <v>3.16</v>
      </c>
      <c r="AO6" s="86">
        <f t="shared" si="3"/>
        <v>3.59</v>
      </c>
      <c r="AP6" s="86">
        <f t="shared" si="3"/>
        <v>3.98</v>
      </c>
      <c r="AQ6" s="86">
        <f t="shared" si="3"/>
        <v>6.02</v>
      </c>
      <c r="AR6" s="86">
        <f t="shared" si="3"/>
        <v>7.78</v>
      </c>
      <c r="AS6" s="80" t="str">
        <f>IF(AS7="","",IF(AS7="-","【-】","【"&amp;SUBSTITUTE(TEXT(AS7,"#,##0.00"),"-","△")&amp;"】"))</f>
        <v>【1.34】</v>
      </c>
      <c r="AT6" s="86">
        <f t="shared" ref="AT6:BC6" si="4">IF(AT7="",NA(),AT7)</f>
        <v>276.25</v>
      </c>
      <c r="AU6" s="86">
        <f t="shared" si="4"/>
        <v>336.87</v>
      </c>
      <c r="AV6" s="86">
        <f t="shared" si="4"/>
        <v>259.58</v>
      </c>
      <c r="AW6" s="86">
        <f t="shared" si="4"/>
        <v>282.2</v>
      </c>
      <c r="AX6" s="86">
        <f t="shared" si="4"/>
        <v>263.3</v>
      </c>
      <c r="AY6" s="86">
        <f t="shared" si="4"/>
        <v>369.69</v>
      </c>
      <c r="AZ6" s="86">
        <f t="shared" si="4"/>
        <v>379.08</v>
      </c>
      <c r="BA6" s="86">
        <f t="shared" si="4"/>
        <v>367.55</v>
      </c>
      <c r="BB6" s="86">
        <f t="shared" si="4"/>
        <v>378.56</v>
      </c>
      <c r="BC6" s="86">
        <f t="shared" si="4"/>
        <v>364.46</v>
      </c>
      <c r="BD6" s="80" t="str">
        <f>IF(BD7="","",IF(BD7="-","【-】","【"&amp;SUBSTITUTE(TEXT(BD7,"#,##0.00"),"-","△")&amp;"】"))</f>
        <v>【252.29】</v>
      </c>
      <c r="BE6" s="86">
        <f t="shared" ref="BE6:BN6" si="5">IF(BE7="",NA(),BE7)</f>
        <v>224.74</v>
      </c>
      <c r="BF6" s="86">
        <f t="shared" si="5"/>
        <v>205.57</v>
      </c>
      <c r="BG6" s="86">
        <f t="shared" si="5"/>
        <v>200.91</v>
      </c>
      <c r="BH6" s="86">
        <f t="shared" si="5"/>
        <v>202.88</v>
      </c>
      <c r="BI6" s="86">
        <f t="shared" si="5"/>
        <v>223.86</v>
      </c>
      <c r="BJ6" s="86">
        <f t="shared" si="5"/>
        <v>402.99</v>
      </c>
      <c r="BK6" s="86">
        <f t="shared" si="5"/>
        <v>398.98</v>
      </c>
      <c r="BL6" s="86">
        <f t="shared" si="5"/>
        <v>418.68</v>
      </c>
      <c r="BM6" s="86">
        <f t="shared" si="5"/>
        <v>395.68</v>
      </c>
      <c r="BN6" s="86">
        <f t="shared" si="5"/>
        <v>403.72</v>
      </c>
      <c r="BO6" s="80" t="str">
        <f>IF(BO7="","",IF(BO7="-","【-】","【"&amp;SUBSTITUTE(TEXT(BO7,"#,##0.00"),"-","△")&amp;"】"))</f>
        <v>【268.07】</v>
      </c>
      <c r="BP6" s="86">
        <f t="shared" ref="BP6:BY6" si="6">IF(BP7="",NA(),BP7)</f>
        <v>82.06</v>
      </c>
      <c r="BQ6" s="86">
        <f t="shared" si="6"/>
        <v>86.93</v>
      </c>
      <c r="BR6" s="86">
        <f t="shared" si="6"/>
        <v>86.69</v>
      </c>
      <c r="BS6" s="86">
        <f t="shared" si="6"/>
        <v>81.69</v>
      </c>
      <c r="BT6" s="86">
        <f t="shared" si="6"/>
        <v>70.23</v>
      </c>
      <c r="BU6" s="86">
        <f t="shared" si="6"/>
        <v>98.66</v>
      </c>
      <c r="BV6" s="86">
        <f t="shared" si="6"/>
        <v>98.64</v>
      </c>
      <c r="BW6" s="86">
        <f t="shared" si="6"/>
        <v>94.78</v>
      </c>
      <c r="BX6" s="86">
        <f t="shared" si="6"/>
        <v>97.59</v>
      </c>
      <c r="BY6" s="86">
        <f t="shared" si="6"/>
        <v>92.17</v>
      </c>
      <c r="BZ6" s="80" t="str">
        <f>IF(BZ7="","",IF(BZ7="-","【-】","【"&amp;SUBSTITUTE(TEXT(BZ7,"#,##0.00"),"-","△")&amp;"】"))</f>
        <v>【97.47】</v>
      </c>
      <c r="CA6" s="86">
        <f t="shared" ref="CA6:CJ6" si="7">IF(CA7="",NA(),CA7)</f>
        <v>178.86</v>
      </c>
      <c r="CB6" s="86">
        <f t="shared" si="7"/>
        <v>182</v>
      </c>
      <c r="CC6" s="86">
        <f t="shared" si="7"/>
        <v>190.6</v>
      </c>
      <c r="CD6" s="86">
        <f t="shared" si="7"/>
        <v>203.12</v>
      </c>
      <c r="CE6" s="86">
        <f t="shared" si="7"/>
        <v>223.9</v>
      </c>
      <c r="CF6" s="86">
        <f t="shared" si="7"/>
        <v>178.59</v>
      </c>
      <c r="CG6" s="86">
        <f t="shared" si="7"/>
        <v>178.92</v>
      </c>
      <c r="CH6" s="86">
        <f t="shared" si="7"/>
        <v>181.3</v>
      </c>
      <c r="CI6" s="86">
        <f t="shared" si="7"/>
        <v>181.71</v>
      </c>
      <c r="CJ6" s="86">
        <f t="shared" si="7"/>
        <v>188.51</v>
      </c>
      <c r="CK6" s="80" t="str">
        <f>IF(CK7="","",IF(CK7="-","【-】","【"&amp;SUBSTITUTE(TEXT(CK7,"#,##0.00"),"-","△")&amp;"】"))</f>
        <v>【174.75】</v>
      </c>
      <c r="CL6" s="86">
        <f t="shared" ref="CL6:CU6" si="8">IF(CL7="",NA(),CL7)</f>
        <v>42.17</v>
      </c>
      <c r="CM6" s="86">
        <f t="shared" si="8"/>
        <v>41.25</v>
      </c>
      <c r="CN6" s="86">
        <f t="shared" si="8"/>
        <v>40.69</v>
      </c>
      <c r="CO6" s="86">
        <f t="shared" si="8"/>
        <v>40.450000000000003</v>
      </c>
      <c r="CP6" s="86">
        <f t="shared" si="8"/>
        <v>39.56</v>
      </c>
      <c r="CQ6" s="86">
        <f t="shared" si="8"/>
        <v>55.03</v>
      </c>
      <c r="CR6" s="86">
        <f t="shared" si="8"/>
        <v>55.14</v>
      </c>
      <c r="CS6" s="86">
        <f t="shared" si="8"/>
        <v>55.89</v>
      </c>
      <c r="CT6" s="86">
        <f t="shared" si="8"/>
        <v>55.72</v>
      </c>
      <c r="CU6" s="86">
        <f t="shared" si="8"/>
        <v>55.31</v>
      </c>
      <c r="CV6" s="80" t="str">
        <f>IF(CV7="","",IF(CV7="-","【-】","【"&amp;SUBSTITUTE(TEXT(CV7,"#,##0.00"),"-","△")&amp;"】"))</f>
        <v>【59.97】</v>
      </c>
      <c r="CW6" s="86">
        <f t="shared" ref="CW6:DF6" si="9">IF(CW7="",NA(),CW7)</f>
        <v>97.4</v>
      </c>
      <c r="CX6" s="86">
        <f t="shared" si="9"/>
        <v>97.29</v>
      </c>
      <c r="CY6" s="86">
        <f t="shared" si="9"/>
        <v>99.03</v>
      </c>
      <c r="CZ6" s="86">
        <f t="shared" si="9"/>
        <v>99.13</v>
      </c>
      <c r="DA6" s="86">
        <f t="shared" si="9"/>
        <v>98.73</v>
      </c>
      <c r="DB6" s="86">
        <f t="shared" si="9"/>
        <v>81.900000000000006</v>
      </c>
      <c r="DC6" s="86">
        <f t="shared" si="9"/>
        <v>81.39</v>
      </c>
      <c r="DD6" s="86">
        <f t="shared" si="9"/>
        <v>81.27</v>
      </c>
      <c r="DE6" s="86">
        <f t="shared" si="9"/>
        <v>81.260000000000005</v>
      </c>
      <c r="DF6" s="86">
        <f t="shared" si="9"/>
        <v>80.36</v>
      </c>
      <c r="DG6" s="80" t="str">
        <f>IF(DG7="","",IF(DG7="-","【-】","【"&amp;SUBSTITUTE(TEXT(DG7,"#,##0.00"),"-","△")&amp;"】"))</f>
        <v>【89.76】</v>
      </c>
      <c r="DH6" s="86">
        <f t="shared" ref="DH6:DQ6" si="10">IF(DH7="",NA(),DH7)</f>
        <v>44</v>
      </c>
      <c r="DI6" s="86">
        <f t="shared" si="10"/>
        <v>45.38</v>
      </c>
      <c r="DJ6" s="86">
        <f t="shared" si="10"/>
        <v>45.95</v>
      </c>
      <c r="DK6" s="86">
        <f t="shared" si="10"/>
        <v>46.9</v>
      </c>
      <c r="DL6" s="86">
        <f t="shared" si="10"/>
        <v>47.94</v>
      </c>
      <c r="DM6" s="86">
        <f t="shared" si="10"/>
        <v>48.87</v>
      </c>
      <c r="DN6" s="86">
        <f t="shared" si="10"/>
        <v>49.92</v>
      </c>
      <c r="DO6" s="86">
        <f t="shared" si="10"/>
        <v>50.63</v>
      </c>
      <c r="DP6" s="86">
        <f t="shared" si="10"/>
        <v>51.29</v>
      </c>
      <c r="DQ6" s="86">
        <f t="shared" si="10"/>
        <v>52.2</v>
      </c>
      <c r="DR6" s="80" t="str">
        <f>IF(DR7="","",IF(DR7="-","【-】","【"&amp;SUBSTITUTE(TEXT(DR7,"#,##0.00"),"-","△")&amp;"】"))</f>
        <v>【51.51】</v>
      </c>
      <c r="DS6" s="86">
        <f t="shared" ref="DS6:EB6" si="11">IF(DS7="",NA(),DS7)</f>
        <v>17.37</v>
      </c>
      <c r="DT6" s="86">
        <f t="shared" si="11"/>
        <v>20.49</v>
      </c>
      <c r="DU6" s="86">
        <f t="shared" si="11"/>
        <v>23.57</v>
      </c>
      <c r="DV6" s="86">
        <f t="shared" si="11"/>
        <v>25.14</v>
      </c>
      <c r="DW6" s="86">
        <f t="shared" si="11"/>
        <v>26.58</v>
      </c>
      <c r="DX6" s="86">
        <f t="shared" si="11"/>
        <v>14.85</v>
      </c>
      <c r="DY6" s="86">
        <f t="shared" si="11"/>
        <v>16.88</v>
      </c>
      <c r="DZ6" s="86">
        <f t="shared" si="11"/>
        <v>18.28</v>
      </c>
      <c r="EA6" s="86">
        <f t="shared" si="11"/>
        <v>19.61</v>
      </c>
      <c r="EB6" s="86">
        <f t="shared" si="11"/>
        <v>20.73</v>
      </c>
      <c r="EC6" s="80" t="str">
        <f>IF(EC7="","",IF(EC7="-","【-】","【"&amp;SUBSTITUTE(TEXT(EC7,"#,##0.00"),"-","△")&amp;"】"))</f>
        <v>【23.75】</v>
      </c>
      <c r="ED6" s="86">
        <f t="shared" ref="ED6:EM6" si="12">IF(ED7="",NA(),ED7)</f>
        <v>2.5499999999999998</v>
      </c>
      <c r="EE6" s="86">
        <f t="shared" si="12"/>
        <v>0.49</v>
      </c>
      <c r="EF6" s="86">
        <f t="shared" si="12"/>
        <v>0.92</v>
      </c>
      <c r="EG6" s="86">
        <f t="shared" si="12"/>
        <v>1.04</v>
      </c>
      <c r="EH6" s="86">
        <f t="shared" si="12"/>
        <v>0.49</v>
      </c>
      <c r="EI6" s="86">
        <f t="shared" si="12"/>
        <v>0.5</v>
      </c>
      <c r="EJ6" s="86">
        <f t="shared" si="12"/>
        <v>0.52</v>
      </c>
      <c r="EK6" s="86">
        <f t="shared" si="12"/>
        <v>0.53</v>
      </c>
      <c r="EL6" s="86">
        <f t="shared" si="12"/>
        <v>0.48</v>
      </c>
      <c r="EM6" s="86">
        <f t="shared" si="12"/>
        <v>0.5</v>
      </c>
      <c r="EN6" s="80" t="str">
        <f>IF(EN7="","",IF(EN7="-","【-】","【"&amp;SUBSTITUTE(TEXT(EN7,"#,##0.00"),"-","△")&amp;"】"))</f>
        <v>【0.67】</v>
      </c>
    </row>
    <row r="7" spans="1:144" s="64" customFormat="1">
      <c r="A7" s="65"/>
      <c r="B7" s="71">
        <v>2022</v>
      </c>
      <c r="C7" s="71">
        <v>263222</v>
      </c>
      <c r="D7" s="71">
        <v>46</v>
      </c>
      <c r="E7" s="71">
        <v>1</v>
      </c>
      <c r="F7" s="71">
        <v>0</v>
      </c>
      <c r="G7" s="71">
        <v>1</v>
      </c>
      <c r="H7" s="71" t="s">
        <v>94</v>
      </c>
      <c r="I7" s="71" t="s">
        <v>95</v>
      </c>
      <c r="J7" s="71" t="s">
        <v>96</v>
      </c>
      <c r="K7" s="71" t="s">
        <v>97</v>
      </c>
      <c r="L7" s="71" t="s">
        <v>98</v>
      </c>
      <c r="M7" s="71" t="s">
        <v>13</v>
      </c>
      <c r="N7" s="81" t="s">
        <v>100</v>
      </c>
      <c r="O7" s="81">
        <v>77.150000000000006</v>
      </c>
      <c r="P7" s="81">
        <v>99.9</v>
      </c>
      <c r="Q7" s="81">
        <v>3135</v>
      </c>
      <c r="R7" s="81">
        <v>15505</v>
      </c>
      <c r="S7" s="81">
        <v>13.86</v>
      </c>
      <c r="T7" s="81">
        <v>1118.69</v>
      </c>
      <c r="U7" s="81">
        <v>15448</v>
      </c>
      <c r="V7" s="81">
        <v>13.77</v>
      </c>
      <c r="W7" s="81">
        <v>1121.8599999999999</v>
      </c>
      <c r="X7" s="81">
        <v>91.43</v>
      </c>
      <c r="Y7" s="81">
        <v>95.21</v>
      </c>
      <c r="Z7" s="81">
        <v>104.32</v>
      </c>
      <c r="AA7" s="81">
        <v>100.12</v>
      </c>
      <c r="AB7" s="81">
        <v>91.36</v>
      </c>
      <c r="AC7" s="81">
        <v>108.87</v>
      </c>
      <c r="AD7" s="81">
        <v>108.61</v>
      </c>
      <c r="AE7" s="81">
        <v>108.35</v>
      </c>
      <c r="AF7" s="81">
        <v>108.84</v>
      </c>
      <c r="AG7" s="81">
        <v>105.92</v>
      </c>
      <c r="AH7" s="81">
        <v>108.7</v>
      </c>
      <c r="AI7" s="81">
        <v>1.91</v>
      </c>
      <c r="AJ7" s="81">
        <v>6.77</v>
      </c>
      <c r="AK7" s="81">
        <v>1.03</v>
      </c>
      <c r="AL7" s="81">
        <v>0.87</v>
      </c>
      <c r="AM7" s="81">
        <v>13.11</v>
      </c>
      <c r="AN7" s="81">
        <v>3.16</v>
      </c>
      <c r="AO7" s="81">
        <v>3.59</v>
      </c>
      <c r="AP7" s="81">
        <v>3.98</v>
      </c>
      <c r="AQ7" s="81">
        <v>6.02</v>
      </c>
      <c r="AR7" s="81">
        <v>7.78</v>
      </c>
      <c r="AS7" s="81">
        <v>1.34</v>
      </c>
      <c r="AT7" s="81">
        <v>276.25</v>
      </c>
      <c r="AU7" s="81">
        <v>336.87</v>
      </c>
      <c r="AV7" s="81">
        <v>259.58</v>
      </c>
      <c r="AW7" s="81">
        <v>282.2</v>
      </c>
      <c r="AX7" s="81">
        <v>263.3</v>
      </c>
      <c r="AY7" s="81">
        <v>369.69</v>
      </c>
      <c r="AZ7" s="81">
        <v>379.08</v>
      </c>
      <c r="BA7" s="81">
        <v>367.55</v>
      </c>
      <c r="BB7" s="81">
        <v>378.56</v>
      </c>
      <c r="BC7" s="81">
        <v>364.46</v>
      </c>
      <c r="BD7" s="81">
        <v>252.29</v>
      </c>
      <c r="BE7" s="81">
        <v>224.74</v>
      </c>
      <c r="BF7" s="81">
        <v>205.57</v>
      </c>
      <c r="BG7" s="81">
        <v>200.91</v>
      </c>
      <c r="BH7" s="81">
        <v>202.88</v>
      </c>
      <c r="BI7" s="81">
        <v>223.86</v>
      </c>
      <c r="BJ7" s="81">
        <v>402.99</v>
      </c>
      <c r="BK7" s="81">
        <v>398.98</v>
      </c>
      <c r="BL7" s="81">
        <v>418.68</v>
      </c>
      <c r="BM7" s="81">
        <v>395.68</v>
      </c>
      <c r="BN7" s="81">
        <v>403.72</v>
      </c>
      <c r="BO7" s="81">
        <v>268.07</v>
      </c>
      <c r="BP7" s="81">
        <v>82.06</v>
      </c>
      <c r="BQ7" s="81">
        <v>86.93</v>
      </c>
      <c r="BR7" s="81">
        <v>86.69</v>
      </c>
      <c r="BS7" s="81">
        <v>81.69</v>
      </c>
      <c r="BT7" s="81">
        <v>70.23</v>
      </c>
      <c r="BU7" s="81">
        <v>98.66</v>
      </c>
      <c r="BV7" s="81">
        <v>98.64</v>
      </c>
      <c r="BW7" s="81">
        <v>94.78</v>
      </c>
      <c r="BX7" s="81">
        <v>97.59</v>
      </c>
      <c r="BY7" s="81">
        <v>92.17</v>
      </c>
      <c r="BZ7" s="81">
        <v>97.47</v>
      </c>
      <c r="CA7" s="81">
        <v>178.86</v>
      </c>
      <c r="CB7" s="81">
        <v>182</v>
      </c>
      <c r="CC7" s="81">
        <v>190.6</v>
      </c>
      <c r="CD7" s="81">
        <v>203.12</v>
      </c>
      <c r="CE7" s="81">
        <v>223.9</v>
      </c>
      <c r="CF7" s="81">
        <v>178.59</v>
      </c>
      <c r="CG7" s="81">
        <v>178.92</v>
      </c>
      <c r="CH7" s="81">
        <v>181.3</v>
      </c>
      <c r="CI7" s="81">
        <v>181.71</v>
      </c>
      <c r="CJ7" s="81">
        <v>188.51</v>
      </c>
      <c r="CK7" s="81">
        <v>174.75</v>
      </c>
      <c r="CL7" s="81">
        <v>42.17</v>
      </c>
      <c r="CM7" s="81">
        <v>41.25</v>
      </c>
      <c r="CN7" s="81">
        <v>40.69</v>
      </c>
      <c r="CO7" s="81">
        <v>40.450000000000003</v>
      </c>
      <c r="CP7" s="81">
        <v>39.56</v>
      </c>
      <c r="CQ7" s="81">
        <v>55.03</v>
      </c>
      <c r="CR7" s="81">
        <v>55.14</v>
      </c>
      <c r="CS7" s="81">
        <v>55.89</v>
      </c>
      <c r="CT7" s="81">
        <v>55.72</v>
      </c>
      <c r="CU7" s="81">
        <v>55.31</v>
      </c>
      <c r="CV7" s="81">
        <v>59.97</v>
      </c>
      <c r="CW7" s="81">
        <v>97.4</v>
      </c>
      <c r="CX7" s="81">
        <v>97.29</v>
      </c>
      <c r="CY7" s="81">
        <v>99.03</v>
      </c>
      <c r="CZ7" s="81">
        <v>99.13</v>
      </c>
      <c r="DA7" s="81">
        <v>98.73</v>
      </c>
      <c r="DB7" s="81">
        <v>81.900000000000006</v>
      </c>
      <c r="DC7" s="81">
        <v>81.39</v>
      </c>
      <c r="DD7" s="81">
        <v>81.27</v>
      </c>
      <c r="DE7" s="81">
        <v>81.260000000000005</v>
      </c>
      <c r="DF7" s="81">
        <v>80.36</v>
      </c>
      <c r="DG7" s="81">
        <v>89.76</v>
      </c>
      <c r="DH7" s="81">
        <v>44</v>
      </c>
      <c r="DI7" s="81">
        <v>45.38</v>
      </c>
      <c r="DJ7" s="81">
        <v>45.95</v>
      </c>
      <c r="DK7" s="81">
        <v>46.9</v>
      </c>
      <c r="DL7" s="81">
        <v>47.94</v>
      </c>
      <c r="DM7" s="81">
        <v>48.87</v>
      </c>
      <c r="DN7" s="81">
        <v>49.92</v>
      </c>
      <c r="DO7" s="81">
        <v>50.63</v>
      </c>
      <c r="DP7" s="81">
        <v>51.29</v>
      </c>
      <c r="DQ7" s="81">
        <v>52.2</v>
      </c>
      <c r="DR7" s="81">
        <v>51.51</v>
      </c>
      <c r="DS7" s="81">
        <v>17.37</v>
      </c>
      <c r="DT7" s="81">
        <v>20.49</v>
      </c>
      <c r="DU7" s="81">
        <v>23.57</v>
      </c>
      <c r="DV7" s="81">
        <v>25.14</v>
      </c>
      <c r="DW7" s="81">
        <v>26.58</v>
      </c>
      <c r="DX7" s="81">
        <v>14.85</v>
      </c>
      <c r="DY7" s="81">
        <v>16.88</v>
      </c>
      <c r="DZ7" s="81">
        <v>18.28</v>
      </c>
      <c r="EA7" s="81">
        <v>19.61</v>
      </c>
      <c r="EB7" s="81">
        <v>20.73</v>
      </c>
      <c r="EC7" s="81">
        <v>23.75</v>
      </c>
      <c r="ED7" s="81">
        <v>2.5499999999999998</v>
      </c>
      <c r="EE7" s="81">
        <v>0.49</v>
      </c>
      <c r="EF7" s="81">
        <v>0.92</v>
      </c>
      <c r="EG7" s="81">
        <v>1.04</v>
      </c>
      <c r="EH7" s="81">
        <v>0.49</v>
      </c>
      <c r="EI7" s="81">
        <v>0.5</v>
      </c>
      <c r="EJ7" s="81">
        <v>0.52</v>
      </c>
      <c r="EK7" s="81">
        <v>0.53</v>
      </c>
      <c r="EL7" s="81">
        <v>0.48</v>
      </c>
      <c r="EM7" s="81">
        <v>0.5</v>
      </c>
      <c r="EN7" s="81">
        <v>0.67</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101</v>
      </c>
      <c r="C9" s="66" t="s">
        <v>102</v>
      </c>
      <c r="D9" s="66" t="s">
        <v>104</v>
      </c>
      <c r="E9" s="66" t="s">
        <v>105</v>
      </c>
      <c r="F9" s="66" t="s">
        <v>106</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50</v>
      </c>
      <c r="B10" s="72">
        <f>DATEVALUE($B7+12-B11&amp;"/1/"&amp;B12)</f>
        <v>47484</v>
      </c>
      <c r="C10" s="73">
        <f>DATEVALUE($B7+12-C11&amp;"/1/"&amp;C12)</f>
        <v>47849</v>
      </c>
      <c r="D10" s="73">
        <f>DATEVALUE($B7+12-D11&amp;"/1/"&amp;D12)</f>
        <v>48215</v>
      </c>
      <c r="E10" s="73">
        <f>DATEVALUE($B7+12-E11&amp;"/1/"&amp;E12)</f>
        <v>48582</v>
      </c>
      <c r="F10" s="73">
        <f>DATEVALUE($B7+12-F11&amp;"/1/"&amp;F12)</f>
        <v>48948</v>
      </c>
    </row>
    <row r="11" spans="1:144">
      <c r="B11">
        <v>4</v>
      </c>
      <c r="C11">
        <v>3</v>
      </c>
      <c r="D11">
        <v>2</v>
      </c>
      <c r="E11">
        <v>1</v>
      </c>
      <c r="F11">
        <v>0</v>
      </c>
      <c r="G11" t="s">
        <v>107</v>
      </c>
    </row>
    <row r="12" spans="1:144">
      <c r="B12">
        <v>1</v>
      </c>
      <c r="C12">
        <v>1</v>
      </c>
      <c r="D12">
        <v>2</v>
      </c>
      <c r="E12">
        <v>3</v>
      </c>
      <c r="F12">
        <v>4</v>
      </c>
      <c r="G12" t="s">
        <v>108</v>
      </c>
    </row>
    <row r="13" spans="1:144">
      <c r="B13" t="s">
        <v>109</v>
      </c>
      <c r="C13" t="s">
        <v>110</v>
      </c>
      <c r="D13" t="s">
        <v>110</v>
      </c>
      <c r="E13" t="s">
        <v>110</v>
      </c>
      <c r="F13" t="s">
        <v>110</v>
      </c>
      <c r="G13" t="s">
        <v>111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久御山町役場</cp:lastModifiedBy>
  <dcterms:created xsi:type="dcterms:W3CDTF">2023-12-05T00:56:53Z</dcterms:created>
  <dcterms:modified xsi:type="dcterms:W3CDTF">2024-02-01T23:32:38Z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2024-02-01T23:32:38Z</vt:filetime>
  </property>
</Properties>
</file>